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01 - balance\2018\"/>
    </mc:Choice>
  </mc:AlternateContent>
  <xr:revisionPtr revIDLastSave="0" documentId="13_ncr:1_{B9062371-54EA-4CDD-AA39-2D168FA26253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1 Trimestre 2018" sheetId="1" r:id="rId1"/>
    <sheet name="2 Trimestre 2018" sheetId="2" r:id="rId2"/>
    <sheet name="3 Trimestre 2018" sheetId="3" r:id="rId3"/>
    <sheet name="4 Trimestre 2018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4" l="1"/>
  <c r="C78" i="4"/>
  <c r="C74" i="4"/>
  <c r="C72" i="4" s="1"/>
  <c r="C62" i="4"/>
  <c r="C58" i="4"/>
  <c r="C57" i="4" s="1"/>
  <c r="C45" i="4"/>
  <c r="C44" i="4"/>
  <c r="C89" i="4" s="1"/>
  <c r="C34" i="4"/>
  <c r="C31" i="4"/>
  <c r="C26" i="4"/>
  <c r="C25" i="4"/>
  <c r="C24" i="4" s="1"/>
  <c r="C17" i="4"/>
  <c r="C13" i="4"/>
  <c r="C8" i="4"/>
  <c r="C7" i="4" s="1"/>
  <c r="C42" i="4" s="1"/>
  <c r="F88" i="3" l="1"/>
  <c r="E88" i="3"/>
  <c r="D88" i="3"/>
  <c r="C88" i="3"/>
  <c r="F82" i="3"/>
  <c r="E82" i="3"/>
  <c r="E76" i="3" s="1"/>
  <c r="D82" i="3"/>
  <c r="C82" i="3"/>
  <c r="F78" i="3"/>
  <c r="E78" i="3"/>
  <c r="D78" i="3"/>
  <c r="D76" i="3" s="1"/>
  <c r="C78" i="3"/>
  <c r="C76" i="3" s="1"/>
  <c r="F76" i="3"/>
  <c r="F66" i="3"/>
  <c r="E66" i="3"/>
  <c r="D66" i="3"/>
  <c r="C66" i="3"/>
  <c r="F62" i="3"/>
  <c r="F61" i="3" s="1"/>
  <c r="E62" i="3"/>
  <c r="E61" i="3" s="1"/>
  <c r="D62" i="3"/>
  <c r="C62" i="3"/>
  <c r="D61" i="3"/>
  <c r="C61" i="3"/>
  <c r="F49" i="3"/>
  <c r="F48" i="3" s="1"/>
  <c r="E49" i="3"/>
  <c r="E48" i="3" s="1"/>
  <c r="E93" i="3" s="1"/>
  <c r="D49" i="3"/>
  <c r="C49" i="3"/>
  <c r="D48" i="3"/>
  <c r="D93" i="3" s="1"/>
  <c r="C48" i="3"/>
  <c r="C93" i="3" s="1"/>
  <c r="F38" i="3"/>
  <c r="E38" i="3"/>
  <c r="D38" i="3"/>
  <c r="C38" i="3"/>
  <c r="F35" i="3"/>
  <c r="E35" i="3"/>
  <c r="D35" i="3"/>
  <c r="C35" i="3"/>
  <c r="F30" i="3"/>
  <c r="E30" i="3"/>
  <c r="D30" i="3"/>
  <c r="C30" i="3"/>
  <c r="C29" i="3" s="1"/>
  <c r="C28" i="3" s="1"/>
  <c r="F29" i="3"/>
  <c r="F28" i="3" s="1"/>
  <c r="E29" i="3"/>
  <c r="E28" i="3" s="1"/>
  <c r="D29" i="3"/>
  <c r="D28" i="3" s="1"/>
  <c r="F21" i="3"/>
  <c r="E21" i="3"/>
  <c r="D21" i="3"/>
  <c r="C21" i="3"/>
  <c r="F17" i="3"/>
  <c r="E17" i="3"/>
  <c r="D17" i="3"/>
  <c r="C17" i="3"/>
  <c r="F12" i="3"/>
  <c r="F11" i="3" s="1"/>
  <c r="E12" i="3"/>
  <c r="E11" i="3" s="1"/>
  <c r="E46" i="3" s="1"/>
  <c r="D12" i="3"/>
  <c r="D11" i="3" s="1"/>
  <c r="D46" i="3" s="1"/>
  <c r="C12" i="3"/>
  <c r="C11" i="3"/>
  <c r="C46" i="3" l="1"/>
  <c r="F46" i="3"/>
  <c r="F93" i="3"/>
  <c r="E90" i="2"/>
  <c r="D90" i="2"/>
  <c r="E89" i="2"/>
  <c r="E88" i="2" s="1"/>
  <c r="D89" i="2"/>
  <c r="D88" i="2" s="1"/>
  <c r="D76" i="2" s="1"/>
  <c r="F88" i="2"/>
  <c r="C88" i="2"/>
  <c r="F82" i="2"/>
  <c r="E82" i="2"/>
  <c r="E76" i="2" s="1"/>
  <c r="D82" i="2"/>
  <c r="C82" i="2"/>
  <c r="F78" i="2"/>
  <c r="F76" i="2" s="1"/>
  <c r="E78" i="2"/>
  <c r="D78" i="2"/>
  <c r="C78" i="2"/>
  <c r="C76" i="2"/>
  <c r="F66" i="2"/>
  <c r="E66" i="2"/>
  <c r="D66" i="2"/>
  <c r="C66" i="2"/>
  <c r="F62" i="2"/>
  <c r="E62" i="2"/>
  <c r="E61" i="2" s="1"/>
  <c r="D62" i="2"/>
  <c r="D61" i="2" s="1"/>
  <c r="C62" i="2"/>
  <c r="C61" i="2" s="1"/>
  <c r="F61" i="2"/>
  <c r="D60" i="2"/>
  <c r="F49" i="2"/>
  <c r="F48" i="2" s="1"/>
  <c r="F93" i="2" s="1"/>
  <c r="E49" i="2"/>
  <c r="E48" i="2" s="1"/>
  <c r="D49" i="2"/>
  <c r="D48" i="2" s="1"/>
  <c r="C49" i="2"/>
  <c r="C48" i="2" s="1"/>
  <c r="C93" i="2" s="1"/>
  <c r="D41" i="2"/>
  <c r="D39" i="2"/>
  <c r="F38" i="2"/>
  <c r="E38" i="2"/>
  <c r="D38" i="2"/>
  <c r="C38" i="2"/>
  <c r="F35" i="2"/>
  <c r="E35" i="2"/>
  <c r="D35" i="2"/>
  <c r="C35" i="2"/>
  <c r="F30" i="2"/>
  <c r="E30" i="2"/>
  <c r="D30" i="2"/>
  <c r="D29" i="2" s="1"/>
  <c r="D28" i="2" s="1"/>
  <c r="C30" i="2"/>
  <c r="C29" i="2" s="1"/>
  <c r="C28" i="2" s="1"/>
  <c r="F29" i="2"/>
  <c r="F28" i="2" s="1"/>
  <c r="E29" i="2"/>
  <c r="E28" i="2" s="1"/>
  <c r="F21" i="2"/>
  <c r="E21" i="2"/>
  <c r="D21" i="2"/>
  <c r="C21" i="2"/>
  <c r="F17" i="2"/>
  <c r="E17" i="2"/>
  <c r="D17" i="2"/>
  <c r="C17" i="2"/>
  <c r="C11" i="2" s="1"/>
  <c r="C46" i="2" s="1"/>
  <c r="F12" i="2"/>
  <c r="F11" i="2" s="1"/>
  <c r="F46" i="2" s="1"/>
  <c r="E12" i="2"/>
  <c r="E11" i="2" s="1"/>
  <c r="D12" i="2"/>
  <c r="C12" i="2"/>
  <c r="D11" i="2"/>
  <c r="D46" i="2" l="1"/>
  <c r="E46" i="2"/>
  <c r="D93" i="2"/>
  <c r="E93" i="2"/>
  <c r="F88" i="1" l="1"/>
  <c r="D88" i="1"/>
  <c r="C88" i="1"/>
  <c r="F82" i="1"/>
  <c r="D82" i="1"/>
  <c r="C82" i="1"/>
  <c r="D79" i="1"/>
  <c r="D81" i="1" s="1"/>
  <c r="F78" i="1"/>
  <c r="C78" i="1"/>
  <c r="C76" i="1" s="1"/>
  <c r="F76" i="1"/>
  <c r="F66" i="1"/>
  <c r="D66" i="1"/>
  <c r="C66" i="1"/>
  <c r="F62" i="1"/>
  <c r="D62" i="1"/>
  <c r="D61" i="1" s="1"/>
  <c r="C62" i="1"/>
  <c r="C61" i="1" s="1"/>
  <c r="F61" i="1"/>
  <c r="F49" i="1"/>
  <c r="F48" i="1" s="1"/>
  <c r="F93" i="1" s="1"/>
  <c r="D49" i="1"/>
  <c r="C49" i="1"/>
  <c r="D48" i="1"/>
  <c r="C48" i="1"/>
  <c r="D39" i="1"/>
  <c r="F38" i="1"/>
  <c r="D38" i="1"/>
  <c r="C38" i="1"/>
  <c r="F35" i="1"/>
  <c r="D35" i="1"/>
  <c r="C35" i="1"/>
  <c r="F30" i="1"/>
  <c r="F29" i="1" s="1"/>
  <c r="F28" i="1" s="1"/>
  <c r="D30" i="1"/>
  <c r="C30" i="1"/>
  <c r="D29" i="1"/>
  <c r="D28" i="1" s="1"/>
  <c r="C29" i="1"/>
  <c r="C28" i="1" s="1"/>
  <c r="F21" i="1"/>
  <c r="D21" i="1"/>
  <c r="C21" i="1"/>
  <c r="D20" i="1"/>
  <c r="D17" i="1" s="1"/>
  <c r="F17" i="1"/>
  <c r="F11" i="1" s="1"/>
  <c r="F46" i="1" s="1"/>
  <c r="C17" i="1"/>
  <c r="D16" i="1"/>
  <c r="D12" i="1" s="1"/>
  <c r="D11" i="1" s="1"/>
  <c r="D46" i="1" s="1"/>
  <c r="F12" i="1"/>
  <c r="C12" i="1"/>
  <c r="C11" i="1"/>
  <c r="C93" i="1" l="1"/>
  <c r="C46" i="1"/>
  <c r="D78" i="1"/>
  <c r="D76" i="1" s="1"/>
  <c r="D93" i="1" s="1"/>
</calcChain>
</file>

<file path=xl/sharedStrings.xml><?xml version="1.0" encoding="utf-8"?>
<sst xmlns="http://schemas.openxmlformats.org/spreadsheetml/2006/main" count="534" uniqueCount="134">
  <si>
    <t>Ejecuciones trimestrales de las Entidades Locales</t>
  </si>
  <si>
    <t>Trimestre 1 - Ejercicio 2018</t>
  </si>
  <si>
    <t>Entidad: MADRID DESTINO CULTURA TURISMO Y NEGOCIO, S.A.</t>
  </si>
  <si>
    <t>F.1.2.1 - BALANCE (Modelo Ordinario)</t>
  </si>
  <si>
    <t>(Importes en €)</t>
  </si>
  <si>
    <t>Información referida al período:</t>
  </si>
  <si>
    <t>Previsión inicial 2018</t>
  </si>
  <si>
    <t>Estimaciones actuales de cierre ejercicio</t>
  </si>
  <si>
    <t>Situación fin trimestre vencido</t>
  </si>
  <si>
    <t>ACTIVO</t>
  </si>
  <si>
    <t>A) ACTIVO NO CORRIENTE</t>
  </si>
  <si>
    <t>I. Inmovilizado intangible</t>
  </si>
  <si>
    <t>200,201,(2801),(2901)</t>
  </si>
  <si>
    <t>Desarrollo</t>
  </si>
  <si>
    <t>206,(2806),(2906)</t>
  </si>
  <si>
    <t>Aplicaciones informáticas</t>
  </si>
  <si>
    <t>Anticipos</t>
  </si>
  <si>
    <t>202,203,204,205,(2802),(2803),(2805),(2902),(2903),(2905),(2800)(2900)</t>
  </si>
  <si>
    <t>Resto del inmovilizado intangible</t>
  </si>
  <si>
    <t>II. Inmovilizado material</t>
  </si>
  <si>
    <t>210,(2910)</t>
  </si>
  <si>
    <t>Terrenos</t>
  </si>
  <si>
    <t>211, 212, 213, 214, 215, 216, 217, 218, 219, 230, 231, 232, 233, 237, (281), (2911), (2912), (2913), (2914), (2915), (2916), (2917), (2918), (2919)</t>
  </si>
  <si>
    <t>Resto inmovilizado material</t>
  </si>
  <si>
    <t>III. Inversiones inmobiliarias</t>
  </si>
  <si>
    <t xml:space="preserve">220, (2920) </t>
  </si>
  <si>
    <r>
      <t>Terrenos</t>
    </r>
    <r>
      <rPr>
        <sz val="7"/>
        <rFont val="Arial"/>
        <family val="2"/>
      </rPr>
      <t/>
    </r>
  </si>
  <si>
    <t>221, (282), (2921)</t>
  </si>
  <si>
    <t>Construcciones</t>
  </si>
  <si>
    <t>2403, 2404, 2413, 2414, 2423, 2424, (2493),(2494),(293),(2943),(2944),(2953),(2954)</t>
  </si>
  <si>
    <t>IV. Inversiones en empresas del grupo y asociadas a l/p</t>
  </si>
  <si>
    <t>2405,2415,2425,250,251,252,253,254,255,258,26,(2495),(259),(2945),(2955),(297),(298)</t>
  </si>
  <si>
    <t>V. Inversiones financieras a largo plazo</t>
  </si>
  <si>
    <t xml:space="preserve">VI. Activos por impuesto diferido </t>
  </si>
  <si>
    <t>VII. Deudores comerciales no corrientes</t>
  </si>
  <si>
    <t>B) ACTIVO CORRIENTE</t>
  </si>
  <si>
    <t xml:space="preserve">I. Activos no corrientes mantenidos para la venta </t>
  </si>
  <si>
    <t>Inmovilizado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</si>
  <si>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</si>
  <si>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</si>
  <si>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</si>
  <si>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</si>
  <si>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</si>
  <si>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</si>
  <si>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</t>
  </si>
  <si>
    <t>30, 31, 32, 33, 34, 35, 36, (39)</t>
  </si>
  <si>
    <t>Existencias</t>
  </si>
  <si>
    <t>III. Deudores comerciales y otras cuentas a cobrar</t>
  </si>
  <si>
    <t>430, 431, 432, 433, 434,435, 436,(437),(490),(4933),(4934),(4935)</t>
  </si>
  <si>
    <r>
      <t>Clientes por ventas y prestaciones de servicios</t>
    </r>
    <r>
      <rPr>
        <sz val="7"/>
        <rFont val="Arial"/>
        <family val="2"/>
      </rPr>
      <t/>
    </r>
  </si>
  <si>
    <r>
      <t>Accionistas (socios) por desembolsos exigidos</t>
    </r>
    <r>
      <rPr>
        <sz val="7"/>
        <rFont val="Arial"/>
        <family val="2"/>
      </rPr>
      <t/>
    </r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</si>
  <si>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</si>
  <si>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</si>
  <si>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</si>
  <si>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c/p</t>
  </si>
  <si>
    <t xml:space="preserve">5305, 5315, 5325, 5335, 5345, 5355, 540, 541, 542, 543, 545, 546, 547, 548, 551, 5525,5590,5593,565,566,(5395),(549),(5945),(5955),(597),(598) </t>
  </si>
  <si>
    <t>V. Inversiones financieras a corto plazo</t>
  </si>
  <si>
    <t>480, 567</t>
  </si>
  <si>
    <t xml:space="preserve">VI. Periodificaciones a corto plazo  </t>
  </si>
  <si>
    <t>VII. Efectivo y otros activos líquidos equivalentes</t>
  </si>
  <si>
    <t xml:space="preserve">TOTAL ACTIVO (A+B)  </t>
  </si>
  <si>
    <t>PATRIMONIO NETO Y PASIVO</t>
  </si>
  <si>
    <t>A) PATRIMONIO NETO</t>
  </si>
  <si>
    <t>A.1) Fondos propios</t>
  </si>
  <si>
    <t>100, 101, 102,(1030),(1040)</t>
  </si>
  <si>
    <t xml:space="preserve">I. Capital </t>
  </si>
  <si>
    <r>
      <t>II.  Prima de emisión</t>
    </r>
    <r>
      <rPr>
        <sz val="8"/>
        <color indexed="12"/>
        <rFont val="Arial"/>
        <family val="2"/>
      </rPr>
      <t/>
    </r>
  </si>
  <si>
    <t>112,113,114,115,119</t>
  </si>
  <si>
    <t xml:space="preserve">III. Reservas </t>
  </si>
  <si>
    <t>(108),(109)</t>
  </si>
  <si>
    <t>IV. (Acciones y participaciones en patrimonio propias)</t>
  </si>
  <si>
    <t>120, (121)</t>
  </si>
  <si>
    <t>V. Resultado de ejercicios anteriores</t>
  </si>
  <si>
    <t xml:space="preserve">VI.  Otras aportaciones de socios </t>
  </si>
  <si>
    <t xml:space="preserve">VII. Resultado del ejercicio </t>
  </si>
  <si>
    <t>(557)</t>
  </si>
  <si>
    <t xml:space="preserve">VIII. (Dividendo a cuenta)  </t>
  </si>
  <si>
    <t>IX. Otros instrumentos de patrimonio neto</t>
  </si>
  <si>
    <t>133, 1340, 137, 135, 136</t>
  </si>
  <si>
    <t xml:space="preserve">A.2) Ajustes por cambio de valor </t>
  </si>
  <si>
    <t>130, 131, 132</t>
  </si>
  <si>
    <t xml:space="preserve">A.3) Subvenciones, donaciones y legados recibidos </t>
  </si>
  <si>
    <t>B) PASIVO NO CORRIENTE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</si>
  <si>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</si>
  <si>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</si>
  <si>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</si>
  <si>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</si>
  <si>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</si>
  <si>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</t>
  </si>
  <si>
    <t>177, 178, 179</t>
  </si>
  <si>
    <t>Obligaciones y otros valores negociables</t>
  </si>
  <si>
    <t>1605, 170</t>
  </si>
  <si>
    <t>Deudas con entidades de crédito</t>
  </si>
  <si>
    <t>1625, 174</t>
  </si>
  <si>
    <t>Acreedores por arrendamiento financiero</t>
  </si>
  <si>
    <t>1615, 1635, 171, 172, 173, 175, 176, 180, 185, 189</t>
  </si>
  <si>
    <t>Otras deudas a largo plazo</t>
  </si>
  <si>
    <t>1603, 1604, 1613, 1614, 1623, 1624, 1633, 1634</t>
  </si>
  <si>
    <t>III. Deudas con empresas del grupo y asociadas a l/p</t>
  </si>
  <si>
    <t xml:space="preserve">IV. Pasivos por impuesto diferido  </t>
  </si>
  <si>
    <t xml:space="preserve">V. Periodificaciones a largo plazo  </t>
  </si>
  <si>
    <t>VI. Acreedores comerciales no corrientes</t>
  </si>
  <si>
    <t>VII. Deuda con características especiales a l/p</t>
  </si>
  <si>
    <t>C) PASIVO CORRIENTE</t>
  </si>
  <si>
    <t>585, 586, 587, 588, 589</t>
  </si>
  <si>
    <t>I. Pasivos vinculados con activos no corrientes mantenidos para la venta</t>
  </si>
  <si>
    <t xml:space="preserve">II. Provisiones a corto plazo </t>
  </si>
  <si>
    <t>Provisión desmantelamiento, retiro o rehabilitación del inmovilizado</t>
  </si>
  <si>
    <t>499, 5291, 5292, 5294, 5296, 5297</t>
  </si>
  <si>
    <t>III. Deudas a corto plazo</t>
  </si>
  <si>
    <t>550, 501, 505, 506</t>
  </si>
  <si>
    <t>5105, 520,527</t>
  </si>
  <si>
    <t>5125, 524</t>
  </si>
  <si>
    <t>194, 509, 5115, 5135, 5145, 521, 522, 523, 525, 526, 528, 551, 5525, 5530, 5532, 555,565,5566,5595,5598,560,561,69,(1034),(1044),(190),(192)</t>
  </si>
  <si>
    <t>Otras deudas a corto plazo</t>
  </si>
  <si>
    <t>5103, 5104, 5113,5114, 5123, 5124, 5133, 5134, 5143, 5144, 5523, 5524, 5563,5564</t>
  </si>
  <si>
    <t>IV. Deudas con empresas del grupo y asociadas a c/p</t>
  </si>
  <si>
    <t>V. Acreedores comerciales y otras cuentas a pagar</t>
  </si>
  <si>
    <t>400, 401, 403, 404, 405, (406)</t>
  </si>
  <si>
    <r>
      <t>Proveedores</t>
    </r>
    <r>
      <rPr>
        <sz val="7"/>
        <rFont val="Arial"/>
        <family val="2"/>
      </rPr>
      <t/>
    </r>
  </si>
  <si>
    <t xml:space="preserve"> </t>
  </si>
  <si>
    <t>41, 438, 465, 466, 475, 476, 477</t>
  </si>
  <si>
    <t>Otros acreedores</t>
  </si>
  <si>
    <t>485, 568</t>
  </si>
  <si>
    <r>
      <t>VI. Periodificaciones a corto plazo</t>
    </r>
    <r>
      <rPr>
        <b/>
        <sz val="7"/>
        <rFont val="Arial"/>
        <family val="2"/>
      </rPr>
      <t/>
    </r>
  </si>
  <si>
    <t>VII. Deuda con características especiales a c/p</t>
  </si>
  <si>
    <t xml:space="preserve">TOTAL PATRIMONIO NETO Y PASIVO (A+B+C)  </t>
  </si>
  <si>
    <t>Trimestre 2 - Ejercicio 2018</t>
  </si>
  <si>
    <t>Entidad: MADRID DESTINO, CULTURA TURISMO Y NEGOCIO S.A.</t>
  </si>
  <si>
    <t>Trimestre 3 - Ejercicio 2018</t>
  </si>
  <si>
    <t>Entidad: MADRID DESTINO, CULTURA TURISMO Y NEGOCIO, S.A.</t>
  </si>
  <si>
    <t>Información referida al período</t>
  </si>
  <si>
    <t>VII. Deudas con características especiales a l/p</t>
  </si>
  <si>
    <t>I. Pasivos vinculados con activos no corrientes mantenidos para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</si>
</sst>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name val="Arial"/>
      <family val="2"/>
    </font>
    <font>
      <b/>
      <sz val="6"/>
      <color indexed="48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7.5"/>
      <color theme="1"/>
      <name val="Helvetica"/>
      <family val="2"/>
    </font>
    <font>
      <b/>
      <sz val="7"/>
      <name val="Arial"/>
      <family val="2"/>
    </font>
    <font>
      <b/>
      <sz val="7.5"/>
      <name val="Arial"/>
      <family val="2"/>
    </font>
    <font>
      <sz val="7.5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4" fontId="10" fillId="3" borderId="6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4" fontId="10" fillId="4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indent="2"/>
    </xf>
    <xf numFmtId="4" fontId="9" fillId="4" borderId="7" xfId="0" applyNumberFormat="1" applyFont="1" applyFill="1" applyBorder="1" applyAlignment="1" applyProtection="1">
      <alignment horizontal="right" vertical="center"/>
      <protection locked="0"/>
    </xf>
    <xf numFmtId="4" fontId="9" fillId="0" borderId="7" xfId="0" applyNumberFormat="1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left" vertical="center" indent="1"/>
    </xf>
    <xf numFmtId="4" fontId="10" fillId="4" borderId="7" xfId="0" applyNumberFormat="1" applyFont="1" applyFill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indent="2"/>
    </xf>
    <xf numFmtId="0" fontId="2" fillId="0" borderId="5" xfId="0" applyFont="1" applyBorder="1" applyAlignment="1">
      <alignment vertical="center"/>
    </xf>
    <xf numFmtId="3" fontId="10" fillId="0" borderId="7" xfId="2" applyNumberFormat="1" applyFont="1" applyFill="1" applyBorder="1" applyAlignment="1" applyProtection="1">
      <alignment horizontal="left" vertical="center" wrapText="1" indent="1"/>
    </xf>
    <xf numFmtId="4" fontId="10" fillId="4" borderId="7" xfId="0" applyNumberFormat="1" applyFont="1" applyFill="1" applyBorder="1" applyAlignment="1" applyProtection="1">
      <alignment horizontal="right" vertical="center"/>
      <protection locked="0"/>
    </xf>
    <xf numFmtId="4" fontId="10" fillId="0" borderId="7" xfId="0" applyNumberFormat="1" applyFont="1" applyBorder="1" applyAlignment="1" applyProtection="1">
      <alignment horizontal="right" vertical="center"/>
      <protection locked="0"/>
    </xf>
    <xf numFmtId="4" fontId="10" fillId="4" borderId="7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 indent="1"/>
    </xf>
    <xf numFmtId="4" fontId="10" fillId="4" borderId="9" xfId="0" applyNumberFormat="1" applyFont="1" applyFill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3" borderId="6" xfId="0" applyNumberFormat="1" applyFont="1" applyFill="1" applyBorder="1" applyAlignment="1">
      <alignment horizontal="right" vertical="center"/>
    </xf>
    <xf numFmtId="4" fontId="10" fillId="4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 indent="2"/>
    </xf>
    <xf numFmtId="4" fontId="10" fillId="4" borderId="7" xfId="0" applyNumberFormat="1" applyFont="1" applyFill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indent="3"/>
    </xf>
    <xf numFmtId="4" fontId="9" fillId="4" borderId="7" xfId="0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left" vertical="center" indent="2"/>
    </xf>
    <xf numFmtId="4" fontId="10" fillId="4" borderId="10" xfId="0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left" vertical="center" indent="1"/>
    </xf>
    <xf numFmtId="4" fontId="10" fillId="4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8" xfId="0" applyNumberFormat="1" applyFont="1" applyBorder="1" applyAlignment="1" applyProtection="1">
      <alignment horizontal="right" vertical="center"/>
      <protection locked="0"/>
    </xf>
    <xf numFmtId="4" fontId="10" fillId="4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3" fontId="10" fillId="0" borderId="7" xfId="2" applyNumberFormat="1" applyFont="1" applyFill="1" applyBorder="1" applyAlignment="1" applyProtection="1">
      <alignment horizontal="left" vertical="center" indent="2"/>
    </xf>
    <xf numFmtId="0" fontId="2" fillId="0" borderId="5" xfId="0" quotePrefix="1" applyFont="1" applyBorder="1" applyAlignment="1">
      <alignment horizontal="center" vertical="center"/>
    </xf>
    <xf numFmtId="3" fontId="10" fillId="0" borderId="4" xfId="2" applyNumberFormat="1" applyFont="1" applyFill="1" applyBorder="1" applyAlignment="1" applyProtection="1">
      <alignment horizontal="left" vertical="center" wrapText="1" indent="1"/>
    </xf>
    <xf numFmtId="3" fontId="10" fillId="0" borderId="9" xfId="2" applyNumberFormat="1" applyFont="1" applyFill="1" applyBorder="1" applyAlignment="1" applyProtection="1">
      <alignment horizontal="left" vertical="center" wrapText="1" indent="1"/>
    </xf>
    <xf numFmtId="4" fontId="10" fillId="4" borderId="9" xfId="0" applyNumberFormat="1" applyFont="1" applyFill="1" applyBorder="1" applyAlignment="1" applyProtection="1">
      <alignment horizontal="right" vertical="center"/>
      <protection locked="0"/>
    </xf>
    <xf numFmtId="4" fontId="10" fillId="0" borderId="9" xfId="0" applyNumberFormat="1" applyFont="1" applyBorder="1" applyAlignment="1" applyProtection="1">
      <alignment horizontal="right" vertical="center"/>
      <protection locked="0"/>
    </xf>
    <xf numFmtId="4" fontId="10" fillId="4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16" fillId="0" borderId="0" xfId="1" applyFont="1" applyAlignment="1" applyProtection="1">
      <alignment vertical="center"/>
    </xf>
    <xf numFmtId="43" fontId="2" fillId="0" borderId="0" xfId="1" applyFont="1" applyAlignment="1" applyProtection="1">
      <alignment vertical="center"/>
    </xf>
    <xf numFmtId="43" fontId="2" fillId="0" borderId="0" xfId="1" applyFont="1" applyFill="1" applyAlignment="1" applyProtection="1">
      <alignment vertical="center"/>
    </xf>
    <xf numFmtId="164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4" fontId="10" fillId="2" borderId="1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left" vertical="center"/>
    </xf>
    <xf numFmtId="4" fontId="16" fillId="3" borderId="6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 indent="1"/>
    </xf>
    <xf numFmtId="4" fontId="16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>
      <alignment horizontal="left" vertical="center" indent="1"/>
    </xf>
    <xf numFmtId="4" fontId="16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2"/>
    </xf>
    <xf numFmtId="3" fontId="16" fillId="0" borderId="7" xfId="2" applyNumberFormat="1" applyFont="1" applyFill="1" applyBorder="1" applyAlignment="1" applyProtection="1">
      <alignment horizontal="left" vertical="center" wrapText="1" indent="1"/>
    </xf>
    <xf numFmtId="4" fontId="16" fillId="0" borderId="7" xfId="0" applyNumberFormat="1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>
      <alignment horizontal="left" vertical="center" indent="1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3"/>
    </xf>
    <xf numFmtId="0" fontId="16" fillId="0" borderId="10" xfId="0" applyFont="1" applyBorder="1" applyAlignment="1">
      <alignment horizontal="left" vertical="center" indent="2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left" vertical="center" indent="1"/>
    </xf>
    <xf numFmtId="4" fontId="16" fillId="0" borderId="8" xfId="0" applyNumberFormat="1" applyFont="1" applyBorder="1" applyAlignment="1" applyProtection="1">
      <alignment horizontal="right" vertical="center"/>
      <protection locked="0"/>
    </xf>
    <xf numFmtId="4" fontId="16" fillId="0" borderId="11" xfId="0" applyNumberFormat="1" applyFont="1" applyBorder="1" applyAlignment="1" applyProtection="1">
      <alignment horizontal="right" vertical="center"/>
      <protection locked="0"/>
    </xf>
    <xf numFmtId="0" fontId="16" fillId="2" borderId="6" xfId="0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3" fontId="16" fillId="0" borderId="7" xfId="2" applyNumberFormat="1" applyFont="1" applyFill="1" applyBorder="1" applyAlignment="1" applyProtection="1">
      <alignment horizontal="left" vertical="center" indent="2"/>
    </xf>
    <xf numFmtId="3" fontId="16" fillId="0" borderId="4" xfId="2" applyNumberFormat="1" applyFont="1" applyFill="1" applyBorder="1" applyAlignment="1" applyProtection="1">
      <alignment horizontal="left" vertical="center" wrapText="1" indent="1"/>
    </xf>
    <xf numFmtId="3" fontId="16" fillId="0" borderId="9" xfId="2" applyNumberFormat="1" applyFont="1" applyFill="1" applyBorder="1" applyAlignment="1" applyProtection="1">
      <alignment horizontal="left" vertical="center" wrapText="1" indent="1"/>
    </xf>
    <xf numFmtId="4" fontId="16" fillId="0" borderId="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3">
    <cellStyle name="Millares" xfId="1" builtinId="3"/>
    <cellStyle name="Normal" xfId="0" builtinId="0"/>
    <cellStyle name="Normal_CPG.XLS" xfId="2" xr:uid="{1ED4197F-6C34-4AC5-9DC4-BE09736CE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734770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B839CF-BF39-49C8-AC88-795B7BB365AA}"/>
            </a:ext>
          </a:extLst>
        </xdr:cNvPr>
        <xdr:cNvSpPr>
          <a:spLocks noChangeArrowheads="1"/>
        </xdr:cNvSpPr>
      </xdr:nvSpPr>
      <xdr:spPr bwMode="auto">
        <a:xfrm>
          <a:off x="0" y="1013460"/>
          <a:ext cx="73477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Corporación:</a:t>
          </a:r>
        </a:p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Entidad:</a:t>
          </a:r>
        </a:p>
      </xdr:txBody>
    </xdr:sp>
    <xdr:clientData/>
  </xdr:twoCellAnchor>
  <xdr:twoCellAnchor>
    <xdr:from>
      <xdr:col>1</xdr:col>
      <xdr:colOff>733425</xdr:colOff>
      <xdr:row>6</xdr:row>
      <xdr:rowOff>0</xdr:rowOff>
    </xdr:from>
    <xdr:to>
      <xdr:col>1</xdr:col>
      <xdr:colOff>733425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79DDE0-0B99-421E-8AE5-0C34ED537009}"/>
            </a:ext>
          </a:extLst>
        </xdr:cNvPr>
        <xdr:cNvSpPr>
          <a:spLocks noChangeShapeType="1"/>
        </xdr:cNvSpPr>
      </xdr:nvSpPr>
      <xdr:spPr bwMode="auto">
        <a:xfrm>
          <a:off x="733425" y="10134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2200275</xdr:colOff>
      <xdr:row>3</xdr:row>
      <xdr:rowOff>28575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81772A16-26B3-447B-A232-AEE5A0B5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50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734770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3FAF89C-A9FB-4855-A049-BBCD879EB85F}"/>
            </a:ext>
          </a:extLst>
        </xdr:cNvPr>
        <xdr:cNvSpPr>
          <a:spLocks noChangeArrowheads="1"/>
        </xdr:cNvSpPr>
      </xdr:nvSpPr>
      <xdr:spPr bwMode="auto">
        <a:xfrm>
          <a:off x="0" y="1013460"/>
          <a:ext cx="73477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Corporación:</a:t>
          </a:r>
        </a:p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Entidad:</a:t>
          </a:r>
        </a:p>
      </xdr:txBody>
    </xdr:sp>
    <xdr:clientData/>
  </xdr:twoCellAnchor>
  <xdr:twoCellAnchor>
    <xdr:from>
      <xdr:col>1</xdr:col>
      <xdr:colOff>733425</xdr:colOff>
      <xdr:row>6</xdr:row>
      <xdr:rowOff>0</xdr:rowOff>
    </xdr:from>
    <xdr:to>
      <xdr:col>1</xdr:col>
      <xdr:colOff>733425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4AB8073-C4F0-4F69-BFD4-ECFE97775BD2}"/>
            </a:ext>
          </a:extLst>
        </xdr:cNvPr>
        <xdr:cNvSpPr>
          <a:spLocks noChangeShapeType="1"/>
        </xdr:cNvSpPr>
      </xdr:nvSpPr>
      <xdr:spPr bwMode="auto">
        <a:xfrm>
          <a:off x="733425" y="10134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2200275</xdr:colOff>
      <xdr:row>3</xdr:row>
      <xdr:rowOff>28575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72463133-0A74-4A71-83F2-DDF61C87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50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734770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E89392-45B2-4482-8E6B-DC8431F3DAE7}"/>
            </a:ext>
          </a:extLst>
        </xdr:cNvPr>
        <xdr:cNvSpPr>
          <a:spLocks noChangeArrowheads="1"/>
        </xdr:cNvSpPr>
      </xdr:nvSpPr>
      <xdr:spPr bwMode="auto">
        <a:xfrm>
          <a:off x="0" y="1013460"/>
          <a:ext cx="73477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Corporación:</a:t>
          </a:r>
        </a:p>
        <a:p>
          <a:pPr algn="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Entidad:</a:t>
          </a:r>
        </a:p>
      </xdr:txBody>
    </xdr:sp>
    <xdr:clientData/>
  </xdr:twoCellAnchor>
  <xdr:twoCellAnchor>
    <xdr:from>
      <xdr:col>1</xdr:col>
      <xdr:colOff>733425</xdr:colOff>
      <xdr:row>6</xdr:row>
      <xdr:rowOff>0</xdr:rowOff>
    </xdr:from>
    <xdr:to>
      <xdr:col>1</xdr:col>
      <xdr:colOff>733425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D5441C9-DE9E-4674-8A80-F5A486584CDD}"/>
            </a:ext>
          </a:extLst>
        </xdr:cNvPr>
        <xdr:cNvSpPr>
          <a:spLocks noChangeShapeType="1"/>
        </xdr:cNvSpPr>
      </xdr:nvSpPr>
      <xdr:spPr bwMode="auto">
        <a:xfrm>
          <a:off x="733425" y="10134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2200275</xdr:colOff>
      <xdr:row>3</xdr:row>
      <xdr:rowOff>28575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4D35A316-9DCF-4585-83EC-9BAC78E4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50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opLeftCell="B1" workbookViewId="0">
      <selection sqref="A1:XFD1048576"/>
    </sheetView>
  </sheetViews>
  <sheetFormatPr baseColWidth="10" defaultColWidth="11.44140625" defaultRowHeight="10.199999999999999" x14ac:dyDescent="0.3"/>
  <cols>
    <col min="1" max="1" width="100.33203125" style="1" hidden="1" customWidth="1"/>
    <col min="2" max="2" width="51.33203125" style="4" bestFit="1" customWidth="1"/>
    <col min="3" max="3" width="9.6640625" style="79" customWidth="1"/>
    <col min="4" max="4" width="11.6640625" style="79" customWidth="1"/>
    <col min="5" max="5" width="12.33203125" style="4" customWidth="1"/>
    <col min="6" max="6" width="11.44140625" style="4" bestFit="1"/>
    <col min="7" max="16384" width="11.44140625" style="4"/>
  </cols>
  <sheetData>
    <row r="1" spans="1:9" ht="12.75" customHeight="1" x14ac:dyDescent="0.25">
      <c r="B1" s="2"/>
      <c r="C1" s="3"/>
      <c r="D1" s="3"/>
      <c r="E1" s="3"/>
      <c r="F1" s="3"/>
    </row>
    <row r="2" spans="1:9" ht="12.75" customHeight="1" x14ac:dyDescent="0.25">
      <c r="C2" s="3" t="s">
        <v>0</v>
      </c>
      <c r="D2" s="3"/>
      <c r="E2" s="3"/>
      <c r="F2" s="3"/>
      <c r="G2" s="5"/>
    </row>
    <row r="3" spans="1:9" ht="12.75" customHeight="1" x14ac:dyDescent="0.25">
      <c r="C3" s="3" t="s">
        <v>1</v>
      </c>
      <c r="D3" s="3"/>
      <c r="E3" s="3"/>
      <c r="F3" s="3"/>
      <c r="G3" s="5"/>
    </row>
    <row r="4" spans="1:9" ht="16.5" customHeight="1" x14ac:dyDescent="0.3">
      <c r="C4" s="6"/>
      <c r="D4" s="6"/>
      <c r="E4" s="6"/>
      <c r="F4" s="6"/>
      <c r="G4" s="5"/>
      <c r="I4"/>
    </row>
    <row r="5" spans="1:9" s="12" customFormat="1" ht="13.5" customHeight="1" x14ac:dyDescent="0.3">
      <c r="A5" s="7"/>
      <c r="B5" s="8" t="s">
        <v>2</v>
      </c>
      <c r="C5" s="9"/>
      <c r="D5" s="10"/>
      <c r="E5" s="6"/>
      <c r="F5" s="6"/>
      <c r="G5" s="11"/>
    </row>
    <row r="6" spans="1:9" s="12" customFormat="1" ht="12.75" customHeight="1" x14ac:dyDescent="0.3">
      <c r="A6" s="7"/>
      <c r="C6" s="6"/>
      <c r="D6" s="6"/>
      <c r="E6" s="6"/>
      <c r="F6" s="6"/>
      <c r="G6" s="11"/>
    </row>
    <row r="7" spans="1:9" s="12" customFormat="1" ht="13.5" customHeight="1" x14ac:dyDescent="0.3">
      <c r="A7" s="7"/>
      <c r="B7" s="13" t="s">
        <v>3</v>
      </c>
      <c r="C7" s="13"/>
      <c r="D7" s="13"/>
      <c r="E7" s="13"/>
      <c r="F7" s="13"/>
      <c r="G7" s="11"/>
    </row>
    <row r="8" spans="1:9" ht="11.1" customHeight="1" x14ac:dyDescent="0.3">
      <c r="B8" s="14"/>
      <c r="C8" s="5"/>
      <c r="D8" s="15"/>
      <c r="E8" s="5"/>
      <c r="F8" s="16" t="s">
        <v>4</v>
      </c>
      <c r="G8" s="5"/>
    </row>
    <row r="9" spans="1:9" ht="33.6" customHeight="1" x14ac:dyDescent="0.3">
      <c r="B9" s="17" t="s">
        <v>5</v>
      </c>
      <c r="C9" s="18" t="s">
        <v>6</v>
      </c>
      <c r="D9" s="18" t="s">
        <v>7</v>
      </c>
      <c r="E9" s="18" t="s">
        <v>8</v>
      </c>
      <c r="F9" s="19">
        <v>43100</v>
      </c>
    </row>
    <row r="10" spans="1:9" ht="11.1" customHeight="1" x14ac:dyDescent="0.3">
      <c r="A10" s="20"/>
      <c r="B10" s="21" t="s">
        <v>9</v>
      </c>
      <c r="C10" s="22"/>
      <c r="D10" s="22"/>
      <c r="E10" s="22"/>
      <c r="F10" s="23"/>
    </row>
    <row r="11" spans="1:9" ht="8.6999999999999993" customHeight="1" x14ac:dyDescent="0.3">
      <c r="A11" s="20"/>
      <c r="B11" s="24" t="s">
        <v>10</v>
      </c>
      <c r="C11" s="25">
        <f>C12+C17+C21+C24+C25+C26+C27</f>
        <v>0</v>
      </c>
      <c r="D11" s="25">
        <f>D12+D17+D21+D24+D25+D26+D27</f>
        <v>605780789.61000001</v>
      </c>
      <c r="E11" s="25">
        <v>612591253.4000001</v>
      </c>
      <c r="F11" s="25">
        <f>F12+F17+F21+F24+F25+F26+F27</f>
        <v>0</v>
      </c>
    </row>
    <row r="12" spans="1:9" ht="8.6999999999999993" customHeight="1" x14ac:dyDescent="0.3">
      <c r="A12" s="20"/>
      <c r="B12" s="26" t="s">
        <v>11</v>
      </c>
      <c r="C12" s="27">
        <f>SUM(C13:C16)</f>
        <v>0</v>
      </c>
      <c r="D12" s="28">
        <f>SUM(D13:D16)</f>
        <v>32396187</v>
      </c>
      <c r="E12" s="28">
        <v>33184613.59</v>
      </c>
      <c r="F12" s="27">
        <f>SUM(F13:F16)</f>
        <v>0</v>
      </c>
    </row>
    <row r="13" spans="1:9" ht="8.6999999999999993" customHeight="1" x14ac:dyDescent="0.3">
      <c r="A13" s="20" t="s">
        <v>12</v>
      </c>
      <c r="B13" s="29" t="s">
        <v>13</v>
      </c>
      <c r="C13" s="30">
        <v>0</v>
      </c>
      <c r="D13" s="31">
        <v>0</v>
      </c>
      <c r="E13" s="31">
        <v>0</v>
      </c>
      <c r="F13" s="30">
        <v>0</v>
      </c>
    </row>
    <row r="14" spans="1:9" ht="8.6999999999999993" customHeight="1" x14ac:dyDescent="0.3">
      <c r="A14" s="20" t="s">
        <v>14</v>
      </c>
      <c r="B14" s="29" t="s">
        <v>15</v>
      </c>
      <c r="C14" s="30">
        <v>0</v>
      </c>
      <c r="D14" s="31">
        <v>1236946</v>
      </c>
      <c r="E14" s="31">
        <v>1196986.43</v>
      </c>
      <c r="F14" s="30">
        <v>0</v>
      </c>
    </row>
    <row r="15" spans="1:9" ht="8.6999999999999993" customHeight="1" x14ac:dyDescent="0.3">
      <c r="A15" s="20">
        <v>209</v>
      </c>
      <c r="B15" s="29" t="s">
        <v>16</v>
      </c>
      <c r="C15" s="30">
        <v>0</v>
      </c>
      <c r="D15" s="31">
        <v>0</v>
      </c>
      <c r="E15" s="31">
        <v>0</v>
      </c>
      <c r="F15" s="30">
        <v>0</v>
      </c>
    </row>
    <row r="16" spans="1:9" ht="8.6999999999999993" customHeight="1" x14ac:dyDescent="0.3">
      <c r="A16" s="20" t="s">
        <v>17</v>
      </c>
      <c r="B16" s="29" t="s">
        <v>18</v>
      </c>
      <c r="C16" s="30">
        <v>0</v>
      </c>
      <c r="D16" s="31">
        <f>32396187-D14</f>
        <v>31159241</v>
      </c>
      <c r="E16" s="31">
        <v>31987627.16</v>
      </c>
      <c r="F16" s="30">
        <v>0</v>
      </c>
    </row>
    <row r="17" spans="1:6" ht="8.6999999999999993" customHeight="1" x14ac:dyDescent="0.3">
      <c r="A17" s="20"/>
      <c r="B17" s="32" t="s">
        <v>19</v>
      </c>
      <c r="C17" s="33">
        <f>SUM(C18:C20)</f>
        <v>0</v>
      </c>
      <c r="D17" s="34">
        <f>SUM(D18:D20)</f>
        <v>572919556.61000001</v>
      </c>
      <c r="E17" s="34">
        <v>579262796.23000002</v>
      </c>
      <c r="F17" s="33">
        <f>SUM(F18:F20)</f>
        <v>0</v>
      </c>
    </row>
    <row r="18" spans="1:6" ht="8.6999999999999993" customHeight="1" x14ac:dyDescent="0.3">
      <c r="A18" s="20" t="s">
        <v>20</v>
      </c>
      <c r="B18" s="29" t="s">
        <v>21</v>
      </c>
      <c r="C18" s="30">
        <v>0</v>
      </c>
      <c r="D18" s="31">
        <v>221795659.44</v>
      </c>
      <c r="E18" s="31">
        <v>221795659.44</v>
      </c>
      <c r="F18" s="30">
        <v>0</v>
      </c>
    </row>
    <row r="19" spans="1:6" ht="8.6999999999999993" customHeight="1" x14ac:dyDescent="0.3">
      <c r="A19" s="20">
        <v>239</v>
      </c>
      <c r="B19" s="29" t="s">
        <v>16</v>
      </c>
      <c r="C19" s="30">
        <v>0</v>
      </c>
      <c r="D19" s="31">
        <v>0</v>
      </c>
      <c r="E19" s="31">
        <v>0</v>
      </c>
      <c r="F19" s="30">
        <v>0</v>
      </c>
    </row>
    <row r="20" spans="1:6" ht="8.6999999999999993" customHeight="1" x14ac:dyDescent="0.3">
      <c r="A20" s="20" t="s">
        <v>22</v>
      </c>
      <c r="B20" s="35" t="s">
        <v>23</v>
      </c>
      <c r="C20" s="30">
        <v>0</v>
      </c>
      <c r="D20" s="31">
        <f>572919556.61-D18</f>
        <v>351123897.17000002</v>
      </c>
      <c r="E20" s="31">
        <v>357467136.79000002</v>
      </c>
      <c r="F20" s="30">
        <v>0</v>
      </c>
    </row>
    <row r="21" spans="1:6" ht="8.6999999999999993" customHeight="1" x14ac:dyDescent="0.3">
      <c r="A21" s="36"/>
      <c r="B21" s="37" t="s">
        <v>24</v>
      </c>
      <c r="C21" s="33">
        <f>SUM(C22:C23)</f>
        <v>0</v>
      </c>
      <c r="D21" s="34">
        <f>SUM(D22:D23)</f>
        <v>0</v>
      </c>
      <c r="E21" s="34">
        <v>0</v>
      </c>
      <c r="F21" s="33">
        <f>SUM(F22:F23)</f>
        <v>0</v>
      </c>
    </row>
    <row r="22" spans="1:6" ht="8.6999999999999993" customHeight="1" x14ac:dyDescent="0.3">
      <c r="A22" s="20" t="s">
        <v>25</v>
      </c>
      <c r="B22" s="29" t="s">
        <v>26</v>
      </c>
      <c r="C22" s="30">
        <v>0</v>
      </c>
      <c r="D22" s="31">
        <v>0</v>
      </c>
      <c r="E22" s="31">
        <v>0</v>
      </c>
      <c r="F22" s="30">
        <v>0</v>
      </c>
    </row>
    <row r="23" spans="1:6" ht="8.6999999999999993" customHeight="1" x14ac:dyDescent="0.3">
      <c r="A23" s="20" t="s">
        <v>27</v>
      </c>
      <c r="B23" s="29" t="s">
        <v>28</v>
      </c>
      <c r="C23" s="30">
        <v>0</v>
      </c>
      <c r="D23" s="31">
        <v>0</v>
      </c>
      <c r="E23" s="31">
        <v>0</v>
      </c>
      <c r="F23" s="30">
        <v>0</v>
      </c>
    </row>
    <row r="24" spans="1:6" ht="8.6999999999999993" customHeight="1" x14ac:dyDescent="0.3">
      <c r="A24" s="20" t="s">
        <v>29</v>
      </c>
      <c r="B24" s="37" t="s">
        <v>30</v>
      </c>
      <c r="C24" s="38">
        <v>0</v>
      </c>
      <c r="D24" s="39">
        <v>0</v>
      </c>
      <c r="E24" s="39">
        <v>0</v>
      </c>
      <c r="F24" s="38">
        <v>0</v>
      </c>
    </row>
    <row r="25" spans="1:6" ht="8.6999999999999993" customHeight="1" x14ac:dyDescent="0.3">
      <c r="A25" s="20" t="s">
        <v>31</v>
      </c>
      <c r="B25" s="32" t="s">
        <v>32</v>
      </c>
      <c r="C25" s="38">
        <v>0</v>
      </c>
      <c r="D25" s="39">
        <v>461839</v>
      </c>
      <c r="E25" s="39">
        <v>140636.57999999999</v>
      </c>
      <c r="F25" s="38">
        <v>0</v>
      </c>
    </row>
    <row r="26" spans="1:6" ht="8.6999999999999993" customHeight="1" x14ac:dyDescent="0.3">
      <c r="A26" s="20">
        <v>474</v>
      </c>
      <c r="B26" s="32" t="s">
        <v>33</v>
      </c>
      <c r="C26" s="40">
        <v>0</v>
      </c>
      <c r="D26" s="41">
        <v>3207</v>
      </c>
      <c r="E26" s="41">
        <v>3207</v>
      </c>
      <c r="F26" s="40">
        <v>0</v>
      </c>
    </row>
    <row r="27" spans="1:6" ht="8.6999999999999993" customHeight="1" x14ac:dyDescent="0.3">
      <c r="A27" s="20"/>
      <c r="B27" s="42" t="s">
        <v>34</v>
      </c>
      <c r="C27" s="43">
        <v>0</v>
      </c>
      <c r="D27" s="44">
        <v>0</v>
      </c>
      <c r="E27" s="44">
        <v>0</v>
      </c>
      <c r="F27" s="43">
        <v>0</v>
      </c>
    </row>
    <row r="28" spans="1:6" ht="8.6999999999999993" customHeight="1" x14ac:dyDescent="0.3">
      <c r="A28" s="20"/>
      <c r="B28" s="24" t="s">
        <v>35</v>
      </c>
      <c r="C28" s="45">
        <f>C29+C35+C38+C42+C43+C44+C45</f>
        <v>0</v>
      </c>
      <c r="D28" s="45">
        <f>D29+D35+D38+D42+D43+D44+D45</f>
        <v>48992472.700000003</v>
      </c>
      <c r="E28" s="45">
        <v>56437969.969999999</v>
      </c>
      <c r="F28" s="45">
        <f>F29+F35+F38+F42+F43+F44+F45</f>
        <v>0</v>
      </c>
    </row>
    <row r="29" spans="1:6" ht="8.6999999999999993" customHeight="1" x14ac:dyDescent="0.3">
      <c r="A29" s="20"/>
      <c r="B29" s="26" t="s">
        <v>36</v>
      </c>
      <c r="C29" s="46">
        <f>C30+C33+C34</f>
        <v>0</v>
      </c>
      <c r="D29" s="47">
        <f>D30+D33+D34</f>
        <v>0</v>
      </c>
      <c r="E29" s="47">
        <v>0</v>
      </c>
      <c r="F29" s="46">
        <f>F30+F33+F34</f>
        <v>0</v>
      </c>
    </row>
    <row r="30" spans="1:6" ht="8.6999999999999993" customHeight="1" x14ac:dyDescent="0.3">
      <c r="A30" s="20"/>
      <c r="B30" s="48" t="s">
        <v>37</v>
      </c>
      <c r="C30" s="49">
        <f>SUM(C31:C32)</f>
        <v>0</v>
      </c>
      <c r="D30" s="50">
        <f>SUM(D31:D32)</f>
        <v>0</v>
      </c>
      <c r="E30" s="50">
        <v>0</v>
      </c>
      <c r="F30" s="49">
        <f>SUM(F31:F32)</f>
        <v>0</v>
      </c>
    </row>
    <row r="31" spans="1:6" ht="8.6999999999999993" customHeight="1" x14ac:dyDescent="0.3">
      <c r="A31" s="20" t="s">
        <v>38</v>
      </c>
      <c r="B31" s="51" t="s">
        <v>21</v>
      </c>
      <c r="C31" s="52">
        <v>0</v>
      </c>
      <c r="D31" s="53">
        <v>0</v>
      </c>
      <c r="E31" s="53">
        <v>0</v>
      </c>
      <c r="F31" s="52">
        <v>0</v>
      </c>
    </row>
    <row r="32" spans="1:6" ht="8.6999999999999993" customHeight="1" x14ac:dyDescent="0.3">
      <c r="A32" s="20"/>
      <c r="B32" s="51" t="s">
        <v>39</v>
      </c>
      <c r="C32" s="52">
        <v>0</v>
      </c>
      <c r="D32" s="53">
        <v>0</v>
      </c>
      <c r="E32" s="53">
        <v>0</v>
      </c>
      <c r="F32" s="52">
        <v>0</v>
      </c>
    </row>
    <row r="33" spans="1:6" ht="8.6999999999999993" customHeight="1" x14ac:dyDescent="0.3">
      <c r="A33" s="20" t="s">
        <v>40</v>
      </c>
      <c r="B33" s="48" t="s">
        <v>41</v>
      </c>
      <c r="C33" s="40">
        <v>0</v>
      </c>
      <c r="D33" s="41">
        <v>0</v>
      </c>
      <c r="E33" s="41">
        <v>0</v>
      </c>
      <c r="F33" s="40">
        <v>0</v>
      </c>
    </row>
    <row r="34" spans="1:6" ht="8.6999999999999993" customHeight="1" x14ac:dyDescent="0.3">
      <c r="A34" s="20" t="s">
        <v>42</v>
      </c>
      <c r="B34" s="54" t="s">
        <v>43</v>
      </c>
      <c r="C34" s="55">
        <v>0</v>
      </c>
      <c r="D34" s="56">
        <v>0</v>
      </c>
      <c r="E34" s="56">
        <v>0</v>
      </c>
      <c r="F34" s="55">
        <v>0</v>
      </c>
    </row>
    <row r="35" spans="1:6" ht="8.6999999999999993" customHeight="1" x14ac:dyDescent="0.3">
      <c r="A35" s="20"/>
      <c r="B35" s="32" t="s">
        <v>44</v>
      </c>
      <c r="C35" s="33">
        <f>SUM(C36:C37)</f>
        <v>0</v>
      </c>
      <c r="D35" s="34">
        <f>SUM(D36:D37)</f>
        <v>101187</v>
      </c>
      <c r="E35" s="34">
        <v>103095.31999999999</v>
      </c>
      <c r="F35" s="33">
        <f>SUM(F36:F37)</f>
        <v>0</v>
      </c>
    </row>
    <row r="36" spans="1:6" ht="8.6999999999999993" customHeight="1" x14ac:dyDescent="0.3">
      <c r="A36" s="20" t="s">
        <v>45</v>
      </c>
      <c r="B36" s="29" t="s">
        <v>46</v>
      </c>
      <c r="C36" s="30">
        <v>0</v>
      </c>
      <c r="D36" s="31">
        <v>100000</v>
      </c>
      <c r="E36" s="31">
        <v>101908.09</v>
      </c>
      <c r="F36" s="30">
        <v>0</v>
      </c>
    </row>
    <row r="37" spans="1:6" ht="8.6999999999999993" customHeight="1" x14ac:dyDescent="0.3">
      <c r="A37" s="20">
        <v>407</v>
      </c>
      <c r="B37" s="29" t="s">
        <v>16</v>
      </c>
      <c r="C37" s="30">
        <v>0</v>
      </c>
      <c r="D37" s="31">
        <v>1187</v>
      </c>
      <c r="E37" s="31">
        <v>1187.23</v>
      </c>
      <c r="F37" s="30">
        <v>0</v>
      </c>
    </row>
    <row r="38" spans="1:6" ht="8.6999999999999993" customHeight="1" x14ac:dyDescent="0.3">
      <c r="A38" s="20"/>
      <c r="B38" s="32" t="s">
        <v>47</v>
      </c>
      <c r="C38" s="33">
        <f>SUM(C39:C41)</f>
        <v>0</v>
      </c>
      <c r="D38" s="34">
        <f>SUM(D39:D41)</f>
        <v>29620901</v>
      </c>
      <c r="E38" s="34">
        <v>20418874.079999998</v>
      </c>
      <c r="F38" s="33">
        <f>SUM(F39:F41)</f>
        <v>0</v>
      </c>
    </row>
    <row r="39" spans="1:6" ht="8.6999999999999993" customHeight="1" x14ac:dyDescent="0.3">
      <c r="A39" s="20" t="s">
        <v>48</v>
      </c>
      <c r="B39" s="29" t="s">
        <v>49</v>
      </c>
      <c r="C39" s="30">
        <v>0</v>
      </c>
      <c r="D39" s="31">
        <f>29620901-D41</f>
        <v>23619185</v>
      </c>
      <c r="E39" s="31">
        <v>14986992.779999999</v>
      </c>
      <c r="F39" s="30">
        <v>0</v>
      </c>
    </row>
    <row r="40" spans="1:6" ht="8.6999999999999993" customHeight="1" x14ac:dyDescent="0.3">
      <c r="A40" s="20">
        <v>5580</v>
      </c>
      <c r="B40" s="29" t="s">
        <v>50</v>
      </c>
      <c r="C40" s="30">
        <v>0</v>
      </c>
      <c r="D40" s="31">
        <v>0</v>
      </c>
      <c r="E40" s="31">
        <v>0</v>
      </c>
      <c r="F40" s="30">
        <v>0</v>
      </c>
    </row>
    <row r="41" spans="1:6" ht="8.6999999999999993" customHeight="1" x14ac:dyDescent="0.3">
      <c r="A41" s="20" t="s">
        <v>51</v>
      </c>
      <c r="B41" s="29" t="s">
        <v>52</v>
      </c>
      <c r="C41" s="30">
        <v>0</v>
      </c>
      <c r="D41" s="31">
        <v>6001716</v>
      </c>
      <c r="E41" s="31">
        <v>5431881.2999999998</v>
      </c>
      <c r="F41" s="30">
        <v>0</v>
      </c>
    </row>
    <row r="42" spans="1:6" ht="8.6999999999999993" customHeight="1" x14ac:dyDescent="0.3">
      <c r="A42" s="20" t="s">
        <v>53</v>
      </c>
      <c r="B42" s="57" t="s">
        <v>54</v>
      </c>
      <c r="C42" s="58">
        <v>0</v>
      </c>
      <c r="D42" s="59">
        <v>0</v>
      </c>
      <c r="E42" s="59">
        <v>0</v>
      </c>
      <c r="F42" s="58">
        <v>0</v>
      </c>
    </row>
    <row r="43" spans="1:6" ht="8.6999999999999993" customHeight="1" x14ac:dyDescent="0.3">
      <c r="A43" s="20" t="s">
        <v>55</v>
      </c>
      <c r="B43" s="57" t="s">
        <v>56</v>
      </c>
      <c r="C43" s="58">
        <v>0</v>
      </c>
      <c r="D43" s="59">
        <v>0</v>
      </c>
      <c r="E43" s="59">
        <v>19033.13</v>
      </c>
      <c r="F43" s="58">
        <v>0</v>
      </c>
    </row>
    <row r="44" spans="1:6" ht="8.6999999999999993" customHeight="1" x14ac:dyDescent="0.3">
      <c r="A44" s="20" t="s">
        <v>57</v>
      </c>
      <c r="B44" s="32" t="s">
        <v>58</v>
      </c>
      <c r="C44" s="58">
        <v>0</v>
      </c>
      <c r="D44" s="59">
        <v>33559</v>
      </c>
      <c r="E44" s="59">
        <v>33558.89</v>
      </c>
      <c r="F44" s="58">
        <v>0</v>
      </c>
    </row>
    <row r="45" spans="1:6" ht="8.6999999999999993" customHeight="1" x14ac:dyDescent="0.3">
      <c r="A45" s="20">
        <v>57</v>
      </c>
      <c r="B45" s="42" t="s">
        <v>59</v>
      </c>
      <c r="C45" s="60">
        <v>0</v>
      </c>
      <c r="D45" s="61">
        <v>19236825.699999999</v>
      </c>
      <c r="E45" s="61">
        <v>35863408.549999997</v>
      </c>
      <c r="F45" s="60">
        <v>0</v>
      </c>
    </row>
    <row r="46" spans="1:6" ht="11.1" customHeight="1" x14ac:dyDescent="0.3">
      <c r="A46" s="62"/>
      <c r="B46" s="63" t="s">
        <v>60</v>
      </c>
      <c r="C46" s="64">
        <f>C11+C28</f>
        <v>0</v>
      </c>
      <c r="D46" s="64">
        <f>D11+D28</f>
        <v>654773262.31000006</v>
      </c>
      <c r="E46" s="64">
        <v>669029223.37000012</v>
      </c>
      <c r="F46" s="64">
        <f>F11+F28</f>
        <v>0</v>
      </c>
    </row>
    <row r="47" spans="1:6" ht="11.1" customHeight="1" x14ac:dyDescent="0.3">
      <c r="A47" s="65"/>
      <c r="B47" s="21" t="s">
        <v>61</v>
      </c>
      <c r="C47" s="22"/>
      <c r="D47" s="23"/>
      <c r="E47" s="23"/>
      <c r="F47" s="23"/>
    </row>
    <row r="48" spans="1:6" ht="8.6999999999999993" customHeight="1" x14ac:dyDescent="0.3">
      <c r="A48" s="20"/>
      <c r="B48" s="24" t="s">
        <v>62</v>
      </c>
      <c r="C48" s="45">
        <f>C49+C59+C60</f>
        <v>0</v>
      </c>
      <c r="D48" s="45">
        <f>D49+D59+D60</f>
        <v>565322233</v>
      </c>
      <c r="E48" s="45">
        <v>570171158.37</v>
      </c>
      <c r="F48" s="45">
        <f>F49+F59+F60</f>
        <v>0</v>
      </c>
    </row>
    <row r="49" spans="1:6" ht="8.6999999999999993" customHeight="1" x14ac:dyDescent="0.3">
      <c r="A49" s="20"/>
      <c r="B49" s="26" t="s">
        <v>63</v>
      </c>
      <c r="C49" s="66">
        <f>C50+C51+C52+C53+C54+C55+C56+C57+C58</f>
        <v>0</v>
      </c>
      <c r="D49" s="67">
        <f>D50+D51+D52+D53+D54+D55+D56+D57+D58</f>
        <v>20254261</v>
      </c>
      <c r="E49" s="67">
        <v>18009618.609999999</v>
      </c>
      <c r="F49" s="66">
        <f>F50+F51+F52+F53+F54+F55+F56+F57+F58</f>
        <v>0</v>
      </c>
    </row>
    <row r="50" spans="1:6" ht="8.6999999999999993" customHeight="1" x14ac:dyDescent="0.3">
      <c r="A50" s="20" t="s">
        <v>64</v>
      </c>
      <c r="B50" s="48" t="s">
        <v>65</v>
      </c>
      <c r="C50" s="38">
        <v>0</v>
      </c>
      <c r="D50" s="39">
        <v>1000000</v>
      </c>
      <c r="E50" s="39">
        <v>1000000</v>
      </c>
      <c r="F50" s="38">
        <v>0</v>
      </c>
    </row>
    <row r="51" spans="1:6" ht="8.6999999999999993" customHeight="1" x14ac:dyDescent="0.3">
      <c r="A51" s="20">
        <v>110</v>
      </c>
      <c r="B51" s="68" t="s">
        <v>66</v>
      </c>
      <c r="C51" s="38">
        <v>0</v>
      </c>
      <c r="D51" s="39">
        <v>0</v>
      </c>
      <c r="E51" s="39">
        <v>0</v>
      </c>
      <c r="F51" s="38">
        <v>0</v>
      </c>
    </row>
    <row r="52" spans="1:6" ht="8.6999999999999993" customHeight="1" x14ac:dyDescent="0.3">
      <c r="A52" s="20" t="s">
        <v>67</v>
      </c>
      <c r="B52" s="48" t="s">
        <v>68</v>
      </c>
      <c r="C52" s="38">
        <v>0</v>
      </c>
      <c r="D52" s="39">
        <v>18745718</v>
      </c>
      <c r="E52" s="39">
        <v>18013174.149999999</v>
      </c>
      <c r="F52" s="38">
        <v>0</v>
      </c>
    </row>
    <row r="53" spans="1:6" ht="8.6999999999999993" customHeight="1" x14ac:dyDescent="0.3">
      <c r="A53" s="20" t="s">
        <v>69</v>
      </c>
      <c r="B53" s="68" t="s">
        <v>70</v>
      </c>
      <c r="C53" s="38">
        <v>0</v>
      </c>
      <c r="D53" s="39">
        <v>0</v>
      </c>
      <c r="E53" s="39">
        <v>0</v>
      </c>
      <c r="F53" s="38">
        <v>0</v>
      </c>
    </row>
    <row r="54" spans="1:6" ht="8.6999999999999993" customHeight="1" x14ac:dyDescent="0.3">
      <c r="A54" s="20" t="s">
        <v>71</v>
      </c>
      <c r="B54" s="68" t="s">
        <v>72</v>
      </c>
      <c r="C54" s="38">
        <v>0</v>
      </c>
      <c r="D54" s="39">
        <v>0</v>
      </c>
      <c r="E54" s="39">
        <v>732543.92</v>
      </c>
      <c r="F54" s="38">
        <v>0</v>
      </c>
    </row>
    <row r="55" spans="1:6" ht="8.6999999999999993" customHeight="1" x14ac:dyDescent="0.3">
      <c r="A55" s="20">
        <v>118</v>
      </c>
      <c r="B55" s="68" t="s">
        <v>73</v>
      </c>
      <c r="C55" s="38">
        <v>0</v>
      </c>
      <c r="D55" s="39">
        <v>0</v>
      </c>
      <c r="E55" s="39">
        <v>0</v>
      </c>
      <c r="F55" s="38">
        <v>0</v>
      </c>
    </row>
    <row r="56" spans="1:6" ht="8.6999999999999993" customHeight="1" x14ac:dyDescent="0.3">
      <c r="A56" s="20">
        <v>129</v>
      </c>
      <c r="B56" s="48" t="s">
        <v>74</v>
      </c>
      <c r="C56" s="38">
        <v>0</v>
      </c>
      <c r="D56" s="39">
        <v>508543</v>
      </c>
      <c r="E56" s="39">
        <v>-1736099.46</v>
      </c>
      <c r="F56" s="38">
        <v>0</v>
      </c>
    </row>
    <row r="57" spans="1:6" ht="8.6999999999999993" customHeight="1" x14ac:dyDescent="0.3">
      <c r="A57" s="69" t="s">
        <v>75</v>
      </c>
      <c r="B57" s="68" t="s">
        <v>76</v>
      </c>
      <c r="C57" s="38">
        <v>0</v>
      </c>
      <c r="D57" s="39">
        <v>0</v>
      </c>
      <c r="E57" s="39">
        <v>0</v>
      </c>
      <c r="F57" s="38">
        <v>0</v>
      </c>
    </row>
    <row r="58" spans="1:6" ht="8.6999999999999993" customHeight="1" x14ac:dyDescent="0.3">
      <c r="A58" s="20">
        <v>111</v>
      </c>
      <c r="B58" s="68" t="s">
        <v>77</v>
      </c>
      <c r="C58" s="38">
        <v>0</v>
      </c>
      <c r="D58" s="39">
        <v>0</v>
      </c>
      <c r="E58" s="39">
        <v>0</v>
      </c>
      <c r="F58" s="38">
        <v>0</v>
      </c>
    </row>
    <row r="59" spans="1:6" ht="8.6999999999999993" customHeight="1" x14ac:dyDescent="0.3">
      <c r="A59" s="20" t="s">
        <v>78</v>
      </c>
      <c r="B59" s="37" t="s">
        <v>79</v>
      </c>
      <c r="C59" s="38">
        <v>0</v>
      </c>
      <c r="D59" s="39">
        <v>0</v>
      </c>
      <c r="E59" s="39">
        <v>0</v>
      </c>
      <c r="F59" s="38">
        <v>0</v>
      </c>
    </row>
    <row r="60" spans="1:6" ht="8.6999999999999993" customHeight="1" x14ac:dyDescent="0.3">
      <c r="A60" s="20" t="s">
        <v>80</v>
      </c>
      <c r="B60" s="42" t="s">
        <v>81</v>
      </c>
      <c r="C60" s="38">
        <v>0</v>
      </c>
      <c r="D60" s="39">
        <v>545067972</v>
      </c>
      <c r="E60" s="39">
        <v>552161539.75999999</v>
      </c>
      <c r="F60" s="38">
        <v>0</v>
      </c>
    </row>
    <row r="61" spans="1:6" ht="8.6999999999999993" customHeight="1" x14ac:dyDescent="0.3">
      <c r="A61" s="20"/>
      <c r="B61" s="24" t="s">
        <v>82</v>
      </c>
      <c r="C61" s="45">
        <f>C62+C66+C71+C72+C73+C74+C75</f>
        <v>0</v>
      </c>
      <c r="D61" s="45">
        <f>D62+D66+D71+D72+D73+D74+D75</f>
        <v>62658972</v>
      </c>
      <c r="E61" s="45">
        <v>63945980.670000002</v>
      </c>
      <c r="F61" s="45">
        <f>F62+F66+F71+F72+F73+F74+F75</f>
        <v>0</v>
      </c>
    </row>
    <row r="62" spans="1:6" ht="8.6999999999999993" customHeight="1" x14ac:dyDescent="0.3">
      <c r="A62" s="20"/>
      <c r="B62" s="70" t="s">
        <v>83</v>
      </c>
      <c r="C62" s="46">
        <f>SUM(C63:C65)</f>
        <v>0</v>
      </c>
      <c r="D62" s="47">
        <f>SUM(D63:D65)</f>
        <v>0</v>
      </c>
      <c r="E62" s="47">
        <v>0</v>
      </c>
      <c r="F62" s="46">
        <f>SUM(F63:F65)</f>
        <v>0</v>
      </c>
    </row>
    <row r="63" spans="1:6" ht="8.6999999999999993" customHeight="1" x14ac:dyDescent="0.3">
      <c r="A63" s="20">
        <v>140</v>
      </c>
      <c r="B63" s="29" t="s">
        <v>84</v>
      </c>
      <c r="C63" s="52">
        <v>0</v>
      </c>
      <c r="D63" s="53">
        <v>0</v>
      </c>
      <c r="E63" s="53">
        <v>0</v>
      </c>
      <c r="F63" s="52">
        <v>0</v>
      </c>
    </row>
    <row r="64" spans="1:6" ht="8.6999999999999993" customHeight="1" x14ac:dyDescent="0.3">
      <c r="A64" s="20">
        <v>143</v>
      </c>
      <c r="B64" s="29" t="s">
        <v>85</v>
      </c>
      <c r="C64" s="52">
        <v>0</v>
      </c>
      <c r="D64" s="53">
        <v>0</v>
      </c>
      <c r="E64" s="53">
        <v>0</v>
      </c>
      <c r="F64" s="52">
        <v>0</v>
      </c>
    </row>
    <row r="65" spans="1:6" ht="8.6999999999999993" customHeight="1" x14ac:dyDescent="0.3">
      <c r="A65" s="20" t="s">
        <v>86</v>
      </c>
      <c r="B65" s="29" t="s">
        <v>87</v>
      </c>
      <c r="C65" s="52">
        <v>0</v>
      </c>
      <c r="D65" s="53">
        <v>0</v>
      </c>
      <c r="E65" s="53">
        <v>0</v>
      </c>
      <c r="F65" s="52">
        <v>0</v>
      </c>
    </row>
    <row r="66" spans="1:6" ht="8.6999999999999993" customHeight="1" x14ac:dyDescent="0.3">
      <c r="A66" s="20"/>
      <c r="B66" s="32" t="s">
        <v>88</v>
      </c>
      <c r="C66" s="49">
        <f>SUM(C67:C70)</f>
        <v>0</v>
      </c>
      <c r="D66" s="50">
        <f>SUM(D67:D70)</f>
        <v>239109</v>
      </c>
      <c r="E66" s="50">
        <v>239108.89</v>
      </c>
      <c r="F66" s="49">
        <f>SUM(F67:F70)</f>
        <v>0</v>
      </c>
    </row>
    <row r="67" spans="1:6" ht="8.6999999999999993" customHeight="1" x14ac:dyDescent="0.3">
      <c r="A67" s="20" t="s">
        <v>89</v>
      </c>
      <c r="B67" s="29" t="s">
        <v>90</v>
      </c>
      <c r="C67" s="52">
        <v>0</v>
      </c>
      <c r="D67" s="53">
        <v>0</v>
      </c>
      <c r="E67" s="53">
        <v>0</v>
      </c>
      <c r="F67" s="52">
        <v>0</v>
      </c>
    </row>
    <row r="68" spans="1:6" ht="8.6999999999999993" customHeight="1" x14ac:dyDescent="0.3">
      <c r="A68" s="20" t="s">
        <v>91</v>
      </c>
      <c r="B68" s="29" t="s">
        <v>92</v>
      </c>
      <c r="C68" s="52">
        <v>0</v>
      </c>
      <c r="D68" s="53">
        <v>0</v>
      </c>
      <c r="E68" s="53">
        <v>0</v>
      </c>
      <c r="F68" s="52">
        <v>0</v>
      </c>
    </row>
    <row r="69" spans="1:6" ht="8.6999999999999993" customHeight="1" x14ac:dyDescent="0.3">
      <c r="A69" s="20" t="s">
        <v>93</v>
      </c>
      <c r="B69" s="29" t="s">
        <v>94</v>
      </c>
      <c r="C69" s="52">
        <v>0</v>
      </c>
      <c r="D69" s="53">
        <v>0</v>
      </c>
      <c r="E69" s="53">
        <v>0</v>
      </c>
      <c r="F69" s="52">
        <v>0</v>
      </c>
    </row>
    <row r="70" spans="1:6" ht="8.6999999999999993" customHeight="1" x14ac:dyDescent="0.3">
      <c r="A70" s="20" t="s">
        <v>95</v>
      </c>
      <c r="B70" s="29" t="s">
        <v>96</v>
      </c>
      <c r="C70" s="52">
        <v>0</v>
      </c>
      <c r="D70" s="53">
        <v>239109</v>
      </c>
      <c r="E70" s="53">
        <v>239108.89</v>
      </c>
      <c r="F70" s="52">
        <v>0</v>
      </c>
    </row>
    <row r="71" spans="1:6" ht="8.6999999999999993" customHeight="1" x14ac:dyDescent="0.3">
      <c r="A71" s="20" t="s">
        <v>97</v>
      </c>
      <c r="B71" s="37" t="s">
        <v>98</v>
      </c>
      <c r="C71" s="38">
        <v>0</v>
      </c>
      <c r="D71" s="39">
        <v>0</v>
      </c>
      <c r="E71" s="39">
        <v>0</v>
      </c>
      <c r="F71" s="38">
        <v>0</v>
      </c>
    </row>
    <row r="72" spans="1:6" ht="8.6999999999999993" customHeight="1" x14ac:dyDescent="0.3">
      <c r="A72" s="20">
        <v>479</v>
      </c>
      <c r="B72" s="32" t="s">
        <v>99</v>
      </c>
      <c r="C72" s="38">
        <v>0</v>
      </c>
      <c r="D72" s="39">
        <v>62419863</v>
      </c>
      <c r="E72" s="39">
        <v>63706871.780000001</v>
      </c>
      <c r="F72" s="38">
        <v>0</v>
      </c>
    </row>
    <row r="73" spans="1:6" ht="8.6999999999999993" customHeight="1" x14ac:dyDescent="0.3">
      <c r="A73" s="20">
        <v>181</v>
      </c>
      <c r="B73" s="37" t="s">
        <v>100</v>
      </c>
      <c r="C73" s="38">
        <v>0</v>
      </c>
      <c r="D73" s="39">
        <v>0</v>
      </c>
      <c r="E73" s="39">
        <v>0</v>
      </c>
      <c r="F73" s="38">
        <v>0</v>
      </c>
    </row>
    <row r="74" spans="1:6" ht="8.6999999999999993" customHeight="1" x14ac:dyDescent="0.3">
      <c r="A74" s="20"/>
      <c r="B74" s="37" t="s">
        <v>101</v>
      </c>
      <c r="C74" s="38">
        <v>0</v>
      </c>
      <c r="D74" s="39">
        <v>0</v>
      </c>
      <c r="E74" s="39">
        <v>0</v>
      </c>
      <c r="F74" s="38">
        <v>0</v>
      </c>
    </row>
    <row r="75" spans="1:6" ht="8.6999999999999993" customHeight="1" x14ac:dyDescent="0.3">
      <c r="A75" s="20"/>
      <c r="B75" s="71" t="s">
        <v>102</v>
      </c>
      <c r="C75" s="72">
        <v>0</v>
      </c>
      <c r="D75" s="73">
        <v>0</v>
      </c>
      <c r="E75" s="73">
        <v>0</v>
      </c>
      <c r="F75" s="72">
        <v>0</v>
      </c>
    </row>
    <row r="76" spans="1:6" ht="8.6999999999999993" customHeight="1" x14ac:dyDescent="0.3">
      <c r="A76" s="20"/>
      <c r="B76" s="24" t="s">
        <v>103</v>
      </c>
      <c r="C76" s="45">
        <f>C77+C78+C82+C87+C88+C91+C92</f>
        <v>0</v>
      </c>
      <c r="D76" s="45">
        <f>D77+D78+D82+D87+D88+D91+D92</f>
        <v>26792057.309999999</v>
      </c>
      <c r="E76" s="45">
        <v>34912084.329999998</v>
      </c>
      <c r="F76" s="45">
        <f>F77+F78+F82+F87+F88+F91+F92</f>
        <v>0</v>
      </c>
    </row>
    <row r="77" spans="1:6" ht="8.6999999999999993" customHeight="1" x14ac:dyDescent="0.3">
      <c r="A77" s="20" t="s">
        <v>104</v>
      </c>
      <c r="B77" s="70" t="s">
        <v>105</v>
      </c>
      <c r="C77" s="74">
        <v>0</v>
      </c>
      <c r="D77" s="75">
        <v>0</v>
      </c>
      <c r="E77" s="75">
        <v>0</v>
      </c>
      <c r="F77" s="74">
        <v>0</v>
      </c>
    </row>
    <row r="78" spans="1:6" ht="8.6999999999999993" customHeight="1" x14ac:dyDescent="0.3">
      <c r="A78" s="20"/>
      <c r="B78" s="37" t="s">
        <v>106</v>
      </c>
      <c r="C78" s="49">
        <f>SUM(C79:C81)</f>
        <v>0</v>
      </c>
      <c r="D78" s="50">
        <f>SUM(D79:D81)</f>
        <v>6803186.8099999996</v>
      </c>
      <c r="E78" s="50">
        <v>5092060.67</v>
      </c>
      <c r="F78" s="49">
        <f>SUM(F79:F81)</f>
        <v>0</v>
      </c>
    </row>
    <row r="79" spans="1:6" ht="8.6999999999999993" customHeight="1" x14ac:dyDescent="0.3">
      <c r="A79" s="20">
        <v>5290</v>
      </c>
      <c r="B79" s="29" t="s">
        <v>84</v>
      </c>
      <c r="C79" s="52">
        <v>0</v>
      </c>
      <c r="D79" s="53">
        <f>+E79</f>
        <v>2008634.42</v>
      </c>
      <c r="E79" s="53">
        <v>2008634.42</v>
      </c>
      <c r="F79" s="52">
        <v>0</v>
      </c>
    </row>
    <row r="80" spans="1:6" ht="8.6999999999999993" customHeight="1" x14ac:dyDescent="0.3">
      <c r="A80" s="20">
        <v>5293</v>
      </c>
      <c r="B80" s="29" t="s">
        <v>107</v>
      </c>
      <c r="C80" s="52">
        <v>0</v>
      </c>
      <c r="D80" s="53">
        <v>0</v>
      </c>
      <c r="E80" s="53">
        <v>0</v>
      </c>
      <c r="F80" s="52">
        <v>0</v>
      </c>
    </row>
    <row r="81" spans="1:8" ht="8.6999999999999993" customHeight="1" x14ac:dyDescent="0.3">
      <c r="A81" s="20" t="s">
        <v>108</v>
      </c>
      <c r="B81" s="29" t="s">
        <v>87</v>
      </c>
      <c r="C81" s="52">
        <v>0</v>
      </c>
      <c r="D81" s="53">
        <f>6803186.81-D79</f>
        <v>4794552.3899999997</v>
      </c>
      <c r="E81" s="53">
        <v>3083426.25</v>
      </c>
      <c r="F81" s="52">
        <v>0</v>
      </c>
    </row>
    <row r="82" spans="1:8" ht="8.6999999999999993" customHeight="1" x14ac:dyDescent="0.3">
      <c r="A82" s="20"/>
      <c r="B82" s="32" t="s">
        <v>109</v>
      </c>
      <c r="C82" s="49">
        <f>SUM(C83:C86)</f>
        <v>0</v>
      </c>
      <c r="D82" s="50">
        <f>SUM(D83:D86)</f>
        <v>1298130.5</v>
      </c>
      <c r="E82" s="50">
        <v>2754879.1</v>
      </c>
      <c r="F82" s="49">
        <f>SUM(F83:F86)</f>
        <v>0</v>
      </c>
    </row>
    <row r="83" spans="1:8" ht="8.6999999999999993" customHeight="1" x14ac:dyDescent="0.3">
      <c r="A83" s="20" t="s">
        <v>110</v>
      </c>
      <c r="B83" s="29" t="s">
        <v>90</v>
      </c>
      <c r="C83" s="30">
        <v>0</v>
      </c>
      <c r="D83" s="31">
        <v>0</v>
      </c>
      <c r="E83" s="31">
        <v>0</v>
      </c>
      <c r="F83" s="30">
        <v>0</v>
      </c>
    </row>
    <row r="84" spans="1:8" ht="8.6999999999999993" customHeight="1" x14ac:dyDescent="0.3">
      <c r="A84" s="20" t="s">
        <v>111</v>
      </c>
      <c r="B84" s="29" t="s">
        <v>92</v>
      </c>
      <c r="C84" s="30">
        <v>0</v>
      </c>
      <c r="D84" s="31">
        <v>0</v>
      </c>
      <c r="E84" s="31">
        <v>0</v>
      </c>
      <c r="F84" s="30">
        <v>0</v>
      </c>
    </row>
    <row r="85" spans="1:8" ht="8.6999999999999993" customHeight="1" x14ac:dyDescent="0.3">
      <c r="A85" s="20" t="s">
        <v>112</v>
      </c>
      <c r="B85" s="29" t="s">
        <v>94</v>
      </c>
      <c r="C85" s="30">
        <v>0</v>
      </c>
      <c r="D85" s="31">
        <v>0</v>
      </c>
      <c r="E85" s="31">
        <v>0</v>
      </c>
      <c r="F85" s="30">
        <v>0</v>
      </c>
    </row>
    <row r="86" spans="1:8" ht="8.6999999999999993" customHeight="1" x14ac:dyDescent="0.3">
      <c r="A86" s="20" t="s">
        <v>113</v>
      </c>
      <c r="B86" s="35" t="s">
        <v>114</v>
      </c>
      <c r="C86" s="30">
        <v>0</v>
      </c>
      <c r="D86" s="31">
        <v>1298130.5</v>
      </c>
      <c r="E86" s="31">
        <v>2754879.1</v>
      </c>
      <c r="F86" s="30">
        <v>0</v>
      </c>
    </row>
    <row r="87" spans="1:8" ht="8.6999999999999993" customHeight="1" x14ac:dyDescent="0.3">
      <c r="A87" s="20" t="s">
        <v>115</v>
      </c>
      <c r="B87" s="32" t="s">
        <v>116</v>
      </c>
      <c r="C87" s="38">
        <v>0</v>
      </c>
      <c r="D87" s="39">
        <v>0</v>
      </c>
      <c r="E87" s="39">
        <v>0</v>
      </c>
      <c r="F87" s="38">
        <v>0</v>
      </c>
    </row>
    <row r="88" spans="1:8" ht="8.6999999999999993" customHeight="1" x14ac:dyDescent="0.3">
      <c r="A88" s="20"/>
      <c r="B88" s="32" t="s">
        <v>117</v>
      </c>
      <c r="C88" s="49">
        <f>SUM(C89:C90)</f>
        <v>0</v>
      </c>
      <c r="D88" s="50">
        <f>SUM(D89:D90)</f>
        <v>17735577</v>
      </c>
      <c r="E88" s="50">
        <v>21565570.289999999</v>
      </c>
      <c r="F88" s="49">
        <f>SUM(F89:F90)</f>
        <v>0</v>
      </c>
    </row>
    <row r="89" spans="1:8" ht="8.6999999999999993" customHeight="1" x14ac:dyDescent="0.2">
      <c r="A89" s="20" t="s">
        <v>118</v>
      </c>
      <c r="B89" s="29" t="s">
        <v>119</v>
      </c>
      <c r="C89" s="30">
        <v>0</v>
      </c>
      <c r="D89" s="31">
        <v>13234176</v>
      </c>
      <c r="E89" s="31">
        <v>13015568.99</v>
      </c>
      <c r="F89" s="30">
        <v>0</v>
      </c>
      <c r="G89" s="76" t="s">
        <v>120</v>
      </c>
      <c r="H89" s="77" t="s">
        <v>120</v>
      </c>
    </row>
    <row r="90" spans="1:8" ht="8.6999999999999993" customHeight="1" x14ac:dyDescent="0.3">
      <c r="A90" s="20" t="s">
        <v>121</v>
      </c>
      <c r="B90" s="29" t="s">
        <v>122</v>
      </c>
      <c r="C90" s="30">
        <v>0</v>
      </c>
      <c r="D90" s="31">
        <v>4501401</v>
      </c>
      <c r="E90" s="31">
        <v>8550001.3000000007</v>
      </c>
      <c r="F90" s="30">
        <v>0</v>
      </c>
      <c r="G90" s="77" t="s">
        <v>120</v>
      </c>
    </row>
    <row r="91" spans="1:8" ht="8.6999999999999993" customHeight="1" x14ac:dyDescent="0.3">
      <c r="A91" s="20" t="s">
        <v>123</v>
      </c>
      <c r="B91" s="32" t="s">
        <v>124</v>
      </c>
      <c r="C91" s="38">
        <v>0</v>
      </c>
      <c r="D91" s="39">
        <v>955163</v>
      </c>
      <c r="E91" s="39">
        <v>5499574.2699999996</v>
      </c>
      <c r="F91" s="38">
        <v>0</v>
      </c>
    </row>
    <row r="92" spans="1:8" ht="8.6999999999999993" customHeight="1" x14ac:dyDescent="0.3">
      <c r="A92" s="20"/>
      <c r="B92" s="42" t="s">
        <v>125</v>
      </c>
      <c r="C92" s="72">
        <v>0</v>
      </c>
      <c r="D92" s="73">
        <v>0</v>
      </c>
      <c r="E92" s="73">
        <v>0</v>
      </c>
      <c r="F92" s="72">
        <v>0</v>
      </c>
    </row>
    <row r="93" spans="1:8" ht="11.1" customHeight="1" x14ac:dyDescent="0.3">
      <c r="A93" s="62"/>
      <c r="B93" s="63" t="s">
        <v>126</v>
      </c>
      <c r="C93" s="64">
        <f>C48+C61+C76</f>
        <v>0</v>
      </c>
      <c r="D93" s="64">
        <f>D48+D61+D76</f>
        <v>654773262.30999994</v>
      </c>
      <c r="E93" s="64">
        <v>669029223.37</v>
      </c>
      <c r="F93" s="64">
        <f>F48+F61+F76</f>
        <v>0</v>
      </c>
    </row>
    <row r="94" spans="1:8" x14ac:dyDescent="0.3">
      <c r="B94" s="78"/>
    </row>
    <row r="95" spans="1:8" x14ac:dyDescent="0.3">
      <c r="B95" s="78"/>
    </row>
    <row r="96" spans="1:8" x14ac:dyDescent="0.3">
      <c r="B96" s="78"/>
    </row>
    <row r="97" spans="2:3" x14ac:dyDescent="0.3">
      <c r="B97" s="80"/>
    </row>
    <row r="98" spans="2:3" x14ac:dyDescent="0.3">
      <c r="C98" s="4"/>
    </row>
    <row r="99" spans="2:3" x14ac:dyDescent="0.3">
      <c r="C99" s="4"/>
    </row>
    <row r="100" spans="2:3" x14ac:dyDescent="0.3">
      <c r="C100" s="4"/>
    </row>
    <row r="101" spans="2:3" x14ac:dyDescent="0.3">
      <c r="C101" s="4"/>
    </row>
    <row r="102" spans="2:3" x14ac:dyDescent="0.3">
      <c r="C102" s="4"/>
    </row>
    <row r="103" spans="2:3" x14ac:dyDescent="0.3">
      <c r="C103" s="4"/>
    </row>
    <row r="104" spans="2:3" x14ac:dyDescent="0.3">
      <c r="C104" s="4"/>
    </row>
    <row r="105" spans="2:3" x14ac:dyDescent="0.3">
      <c r="C105" s="4"/>
    </row>
    <row r="106" spans="2:3" x14ac:dyDescent="0.3">
      <c r="C106" s="4"/>
    </row>
    <row r="107" spans="2:3" x14ac:dyDescent="0.3">
      <c r="C107" s="4"/>
    </row>
    <row r="108" spans="2:3" x14ac:dyDescent="0.3">
      <c r="C108" s="4"/>
    </row>
    <row r="109" spans="2:3" x14ac:dyDescent="0.3">
      <c r="C109" s="4"/>
    </row>
    <row r="110" spans="2:3" x14ac:dyDescent="0.3">
      <c r="C110" s="4"/>
    </row>
  </sheetData>
  <mergeCells count="5">
    <mergeCell ref="C1:F1"/>
    <mergeCell ref="C2:F2"/>
    <mergeCell ref="C3:F3"/>
    <mergeCell ref="B5:D5"/>
    <mergeCell ref="B7:F7"/>
  </mergeCells>
  <dataValidations count="1">
    <dataValidation type="decimal" allowBlank="1" showErrorMessage="1" errorTitle="Error de datos" error="Sólo son posibles valores numéricos" sqref="E27 E67:E73 C63:F65 F26:F27 C26:D27" xr:uid="{0CA28ECE-8047-4404-8DB0-702FF014DE48}">
      <formula1>-9999999999999.99</formula1>
      <formula2>9999999999999.99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470C-DC5A-40F6-B9FB-ED2AFF3820F8}">
  <dimension ref="A1:J110"/>
  <sheetViews>
    <sheetView topLeftCell="B1" workbookViewId="0">
      <selection sqref="A1:XFD1048576"/>
    </sheetView>
  </sheetViews>
  <sheetFormatPr baseColWidth="10" defaultColWidth="11.44140625" defaultRowHeight="10.199999999999999" x14ac:dyDescent="0.3"/>
  <cols>
    <col min="1" max="1" width="100.33203125" style="1" hidden="1" customWidth="1"/>
    <col min="2" max="2" width="51.33203125" style="4" bestFit="1" customWidth="1"/>
    <col min="3" max="3" width="9.6640625" style="79" customWidth="1"/>
    <col min="4" max="4" width="11.6640625" style="79" customWidth="1"/>
    <col min="5" max="5" width="12.33203125" style="4" customWidth="1"/>
    <col min="6" max="6" width="11.44140625" style="4" bestFit="1"/>
    <col min="7" max="16384" width="11.44140625" style="4"/>
  </cols>
  <sheetData>
    <row r="1" spans="1:9" ht="12.75" customHeight="1" x14ac:dyDescent="0.25">
      <c r="B1" s="2"/>
      <c r="C1" s="3"/>
      <c r="D1" s="3"/>
      <c r="E1" s="3"/>
      <c r="F1" s="3"/>
    </row>
    <row r="2" spans="1:9" ht="12.75" customHeight="1" x14ac:dyDescent="0.25">
      <c r="C2" s="3" t="s">
        <v>0</v>
      </c>
      <c r="D2" s="3"/>
      <c r="E2" s="3"/>
      <c r="F2" s="3"/>
      <c r="G2" s="5"/>
    </row>
    <row r="3" spans="1:9" ht="12.75" customHeight="1" x14ac:dyDescent="0.25">
      <c r="C3" s="3" t="s">
        <v>127</v>
      </c>
      <c r="D3" s="3"/>
      <c r="E3" s="3"/>
      <c r="F3" s="3"/>
      <c r="G3" s="5"/>
    </row>
    <row r="4" spans="1:9" ht="16.5" customHeight="1" x14ac:dyDescent="0.3">
      <c r="C4" s="6"/>
      <c r="D4" s="6"/>
      <c r="E4" s="6"/>
      <c r="F4" s="6"/>
      <c r="G4" s="5"/>
      <c r="I4"/>
    </row>
    <row r="5" spans="1:9" s="12" customFormat="1" ht="13.5" customHeight="1" x14ac:dyDescent="0.3">
      <c r="A5" s="7"/>
      <c r="B5" s="8" t="s">
        <v>128</v>
      </c>
      <c r="C5" s="9"/>
      <c r="D5" s="10"/>
      <c r="E5" s="6"/>
      <c r="F5" s="6"/>
      <c r="G5" s="11"/>
    </row>
    <row r="6" spans="1:9" s="12" customFormat="1" ht="12.75" customHeight="1" x14ac:dyDescent="0.3">
      <c r="A6" s="7"/>
      <c r="C6" s="6"/>
      <c r="D6" s="6"/>
      <c r="E6" s="6"/>
      <c r="F6" s="6"/>
      <c r="G6" s="11"/>
    </row>
    <row r="7" spans="1:9" s="12" customFormat="1" ht="13.5" customHeight="1" x14ac:dyDescent="0.3">
      <c r="A7" s="7"/>
      <c r="B7" s="13" t="s">
        <v>3</v>
      </c>
      <c r="C7" s="13"/>
      <c r="D7" s="13"/>
      <c r="E7" s="13"/>
      <c r="F7" s="13"/>
      <c r="G7" s="11"/>
    </row>
    <row r="8" spans="1:9" ht="11.1" customHeight="1" x14ac:dyDescent="0.3">
      <c r="B8" s="14"/>
      <c r="C8" s="5"/>
      <c r="D8" s="15"/>
      <c r="E8" s="5"/>
      <c r="F8" s="16" t="s">
        <v>4</v>
      </c>
      <c r="G8" s="5"/>
    </row>
    <row r="9" spans="1:9" ht="33.6" customHeight="1" x14ac:dyDescent="0.3">
      <c r="B9" s="17" t="s">
        <v>5</v>
      </c>
      <c r="C9" s="18" t="s">
        <v>6</v>
      </c>
      <c r="D9" s="18" t="s">
        <v>7</v>
      </c>
      <c r="E9" s="18" t="s">
        <v>8</v>
      </c>
      <c r="F9" s="19">
        <v>43100</v>
      </c>
    </row>
    <row r="10" spans="1:9" ht="11.1" customHeight="1" x14ac:dyDescent="0.3">
      <c r="A10" s="20"/>
      <c r="B10" s="21" t="s">
        <v>9</v>
      </c>
      <c r="C10" s="22"/>
      <c r="D10" s="22"/>
      <c r="E10" s="22"/>
      <c r="F10" s="23"/>
    </row>
    <row r="11" spans="1:9" ht="8.6999999999999993" customHeight="1" x14ac:dyDescent="0.3">
      <c r="A11" s="20"/>
      <c r="B11" s="24" t="s">
        <v>10</v>
      </c>
      <c r="C11" s="25">
        <f>C12+C17+C21+C24+C25+C26+C27</f>
        <v>0</v>
      </c>
      <c r="D11" s="25">
        <f>D12+D17+D21+D24+D25+D26+D27</f>
        <v>609529673</v>
      </c>
      <c r="E11" s="25">
        <f>E12+E17+E21+E24+E25+E26+E27</f>
        <v>611020857.2700001</v>
      </c>
      <c r="F11" s="25">
        <f>F12+F17+F21+F24+F25+F26+F27</f>
        <v>0</v>
      </c>
    </row>
    <row r="12" spans="1:9" ht="8.6999999999999993" customHeight="1" x14ac:dyDescent="0.3">
      <c r="A12" s="20"/>
      <c r="B12" s="26" t="s">
        <v>11</v>
      </c>
      <c r="C12" s="27">
        <f>SUM(C13:C16)</f>
        <v>0</v>
      </c>
      <c r="D12" s="28">
        <f>SUM(D13:D16)</f>
        <v>33791433</v>
      </c>
      <c r="E12" s="28">
        <f>SUM(E13:E16)</f>
        <v>33062366.710000001</v>
      </c>
      <c r="F12" s="27">
        <f>SUM(F13:F16)</f>
        <v>0</v>
      </c>
    </row>
    <row r="13" spans="1:9" ht="8.6999999999999993" customHeight="1" x14ac:dyDescent="0.3">
      <c r="A13" s="20" t="s">
        <v>12</v>
      </c>
      <c r="B13" s="29" t="s">
        <v>13</v>
      </c>
      <c r="C13" s="30">
        <v>0</v>
      </c>
      <c r="D13" s="31">
        <v>0</v>
      </c>
      <c r="E13" s="31">
        <v>0</v>
      </c>
      <c r="F13" s="30">
        <v>0</v>
      </c>
    </row>
    <row r="14" spans="1:9" ht="8.6999999999999993" customHeight="1" x14ac:dyDescent="0.3">
      <c r="A14" s="20" t="s">
        <v>14</v>
      </c>
      <c r="B14" s="29" t="s">
        <v>15</v>
      </c>
      <c r="C14" s="30">
        <v>0</v>
      </c>
      <c r="D14" s="31">
        <v>1136946</v>
      </c>
      <c r="E14" s="31">
        <v>1297244.58</v>
      </c>
      <c r="F14" s="30">
        <v>0</v>
      </c>
    </row>
    <row r="15" spans="1:9" ht="8.6999999999999993" customHeight="1" x14ac:dyDescent="0.3">
      <c r="A15" s="20">
        <v>209</v>
      </c>
      <c r="B15" s="29" t="s">
        <v>16</v>
      </c>
      <c r="C15" s="30">
        <v>0</v>
      </c>
      <c r="D15" s="31">
        <v>0</v>
      </c>
      <c r="E15" s="31">
        <v>0</v>
      </c>
      <c r="F15" s="30">
        <v>0</v>
      </c>
    </row>
    <row r="16" spans="1:9" ht="8.6999999999999993" customHeight="1" x14ac:dyDescent="0.3">
      <c r="A16" s="20" t="s">
        <v>17</v>
      </c>
      <c r="B16" s="29" t="s">
        <v>18</v>
      </c>
      <c r="C16" s="30">
        <v>0</v>
      </c>
      <c r="D16" s="31">
        <v>32654487</v>
      </c>
      <c r="E16" s="31">
        <v>31765122.129999999</v>
      </c>
      <c r="F16" s="30">
        <v>0</v>
      </c>
    </row>
    <row r="17" spans="1:10" ht="8.6999999999999993" customHeight="1" x14ac:dyDescent="0.3">
      <c r="A17" s="20"/>
      <c r="B17" s="32" t="s">
        <v>19</v>
      </c>
      <c r="C17" s="33">
        <f>SUM(C18:C20)</f>
        <v>0</v>
      </c>
      <c r="D17" s="34">
        <f>SUM(D18:D20)</f>
        <v>575276401</v>
      </c>
      <c r="E17" s="34">
        <f>SUM(E18:E20)</f>
        <v>577814646.98000002</v>
      </c>
      <c r="F17" s="33">
        <f>SUM(F18:F20)</f>
        <v>0</v>
      </c>
    </row>
    <row r="18" spans="1:10" ht="8.6999999999999993" customHeight="1" x14ac:dyDescent="0.3">
      <c r="A18" s="20" t="s">
        <v>20</v>
      </c>
      <c r="B18" s="29" t="s">
        <v>21</v>
      </c>
      <c r="C18" s="30">
        <v>0</v>
      </c>
      <c r="D18" s="31">
        <v>221795659.44</v>
      </c>
      <c r="E18" s="31">
        <v>221795659.44</v>
      </c>
      <c r="F18" s="30">
        <v>0</v>
      </c>
    </row>
    <row r="19" spans="1:10" ht="8.6999999999999993" customHeight="1" x14ac:dyDescent="0.3">
      <c r="A19" s="20">
        <v>239</v>
      </c>
      <c r="B19" s="29" t="s">
        <v>16</v>
      </c>
      <c r="C19" s="30">
        <v>0</v>
      </c>
      <c r="D19" s="31">
        <v>0</v>
      </c>
      <c r="E19" s="31">
        <v>0</v>
      </c>
      <c r="F19" s="30">
        <v>0</v>
      </c>
    </row>
    <row r="20" spans="1:10" ht="8.6999999999999993" customHeight="1" x14ac:dyDescent="0.3">
      <c r="A20" s="20" t="s">
        <v>22</v>
      </c>
      <c r="B20" s="35" t="s">
        <v>23</v>
      </c>
      <c r="C20" s="30">
        <v>0</v>
      </c>
      <c r="D20" s="31">
        <v>353480741.56</v>
      </c>
      <c r="E20" s="31">
        <v>356018987.54000002</v>
      </c>
      <c r="F20" s="30">
        <v>0</v>
      </c>
    </row>
    <row r="21" spans="1:10" ht="8.6999999999999993" customHeight="1" x14ac:dyDescent="0.3">
      <c r="A21" s="36"/>
      <c r="B21" s="37" t="s">
        <v>24</v>
      </c>
      <c r="C21" s="33">
        <f>SUM(C22:C23)</f>
        <v>0</v>
      </c>
      <c r="D21" s="34">
        <f>SUM(D22:D23)</f>
        <v>0</v>
      </c>
      <c r="E21" s="34">
        <f>SUM(E22:E23)</f>
        <v>0</v>
      </c>
      <c r="F21" s="33">
        <f>SUM(F22:F23)</f>
        <v>0</v>
      </c>
    </row>
    <row r="22" spans="1:10" ht="8.6999999999999993" customHeight="1" x14ac:dyDescent="0.3">
      <c r="A22" s="20" t="s">
        <v>25</v>
      </c>
      <c r="B22" s="29" t="s">
        <v>26</v>
      </c>
      <c r="C22" s="30">
        <v>0</v>
      </c>
      <c r="D22" s="31">
        <v>0</v>
      </c>
      <c r="E22" s="31">
        <v>0</v>
      </c>
      <c r="F22" s="30">
        <v>0</v>
      </c>
    </row>
    <row r="23" spans="1:10" ht="8.6999999999999993" customHeight="1" x14ac:dyDescent="0.3">
      <c r="A23" s="20" t="s">
        <v>27</v>
      </c>
      <c r="B23" s="29" t="s">
        <v>28</v>
      </c>
      <c r="C23" s="30">
        <v>0</v>
      </c>
      <c r="D23" s="31">
        <v>0</v>
      </c>
      <c r="E23" s="31">
        <v>0</v>
      </c>
      <c r="F23" s="30">
        <v>0</v>
      </c>
    </row>
    <row r="24" spans="1:10" ht="8.6999999999999993" customHeight="1" x14ac:dyDescent="0.3">
      <c r="A24" s="20" t="s">
        <v>29</v>
      </c>
      <c r="B24" s="37" t="s">
        <v>30</v>
      </c>
      <c r="C24" s="38">
        <v>0</v>
      </c>
      <c r="D24" s="39">
        <v>0</v>
      </c>
      <c r="E24" s="39">
        <v>0</v>
      </c>
      <c r="F24" s="38">
        <v>0</v>
      </c>
    </row>
    <row r="25" spans="1:10" ht="8.6999999999999993" customHeight="1" x14ac:dyDescent="0.3">
      <c r="A25" s="20" t="s">
        <v>31</v>
      </c>
      <c r="B25" s="32" t="s">
        <v>32</v>
      </c>
      <c r="C25" s="38">
        <v>0</v>
      </c>
      <c r="D25" s="39">
        <v>461839</v>
      </c>
      <c r="E25" s="39">
        <v>140636.57999999999</v>
      </c>
      <c r="F25" s="38">
        <v>0</v>
      </c>
    </row>
    <row r="26" spans="1:10" ht="8.6999999999999993" customHeight="1" x14ac:dyDescent="0.3">
      <c r="A26" s="20">
        <v>474</v>
      </c>
      <c r="B26" s="32" t="s">
        <v>33</v>
      </c>
      <c r="C26" s="40">
        <v>0</v>
      </c>
      <c r="D26" s="41">
        <v>0</v>
      </c>
      <c r="E26" s="41">
        <v>3207</v>
      </c>
      <c r="F26" s="40">
        <v>0</v>
      </c>
    </row>
    <row r="27" spans="1:10" ht="8.6999999999999993" customHeight="1" x14ac:dyDescent="0.3">
      <c r="A27" s="20"/>
      <c r="B27" s="42" t="s">
        <v>34</v>
      </c>
      <c r="C27" s="43">
        <v>0</v>
      </c>
      <c r="D27" s="44">
        <v>0</v>
      </c>
      <c r="E27" s="44">
        <v>0</v>
      </c>
      <c r="F27" s="43">
        <v>0</v>
      </c>
    </row>
    <row r="28" spans="1:10" ht="8.6999999999999993" customHeight="1" x14ac:dyDescent="0.3">
      <c r="A28" s="20"/>
      <c r="B28" s="24" t="s">
        <v>35</v>
      </c>
      <c r="C28" s="45">
        <f>C29+C35+C38+C42+C43+C44+C45</f>
        <v>0</v>
      </c>
      <c r="D28" s="45">
        <f>D29+D35+D38+D42+D43+D44+D45</f>
        <v>39534915</v>
      </c>
      <c r="E28" s="45">
        <f>E29+E35+E38+E42+E43+E44+E45</f>
        <v>49637819.329999998</v>
      </c>
      <c r="F28" s="45">
        <f>F29+F35+F38+F42+F43+F44+F45</f>
        <v>0</v>
      </c>
      <c r="J28" s="81"/>
    </row>
    <row r="29" spans="1:10" ht="8.6999999999999993" customHeight="1" x14ac:dyDescent="0.3">
      <c r="A29" s="20"/>
      <c r="B29" s="26" t="s">
        <v>36</v>
      </c>
      <c r="C29" s="46">
        <f>C30+C33+C34</f>
        <v>0</v>
      </c>
      <c r="D29" s="47">
        <f>D30+D33+D34</f>
        <v>0</v>
      </c>
      <c r="E29" s="47">
        <f>E30+E33+E34</f>
        <v>0</v>
      </c>
      <c r="F29" s="46">
        <f>F30+F33+F34</f>
        <v>0</v>
      </c>
      <c r="J29" s="82"/>
    </row>
    <row r="30" spans="1:10" ht="8.6999999999999993" customHeight="1" x14ac:dyDescent="0.3">
      <c r="A30" s="20"/>
      <c r="B30" s="48" t="s">
        <v>37</v>
      </c>
      <c r="C30" s="49">
        <f>SUM(C31:C32)</f>
        <v>0</v>
      </c>
      <c r="D30" s="50">
        <f>SUM(D31:D32)</f>
        <v>0</v>
      </c>
      <c r="E30" s="50">
        <f>SUM(E31:E32)</f>
        <v>0</v>
      </c>
      <c r="F30" s="49">
        <f>SUM(F31:F32)</f>
        <v>0</v>
      </c>
      <c r="J30" s="83"/>
    </row>
    <row r="31" spans="1:10" ht="8.6999999999999993" customHeight="1" x14ac:dyDescent="0.3">
      <c r="A31" s="20" t="s">
        <v>38</v>
      </c>
      <c r="B31" s="51" t="s">
        <v>21</v>
      </c>
      <c r="C31" s="52">
        <v>0</v>
      </c>
      <c r="D31" s="53">
        <v>0</v>
      </c>
      <c r="E31" s="53">
        <v>0</v>
      </c>
      <c r="F31" s="52">
        <v>0</v>
      </c>
      <c r="J31" s="83"/>
    </row>
    <row r="32" spans="1:10" ht="8.6999999999999993" customHeight="1" x14ac:dyDescent="0.3">
      <c r="A32" s="20"/>
      <c r="B32" s="51" t="s">
        <v>39</v>
      </c>
      <c r="C32" s="52">
        <v>0</v>
      </c>
      <c r="D32" s="53">
        <v>0</v>
      </c>
      <c r="E32" s="53">
        <v>0</v>
      </c>
      <c r="F32" s="52">
        <v>0</v>
      </c>
      <c r="J32" s="83"/>
    </row>
    <row r="33" spans="1:10" ht="8.6999999999999993" customHeight="1" x14ac:dyDescent="0.3">
      <c r="A33" s="20" t="s">
        <v>40</v>
      </c>
      <c r="B33" s="48" t="s">
        <v>41</v>
      </c>
      <c r="C33" s="40">
        <v>0</v>
      </c>
      <c r="D33" s="41">
        <v>0</v>
      </c>
      <c r="E33" s="41">
        <v>0</v>
      </c>
      <c r="F33" s="40">
        <v>0</v>
      </c>
      <c r="J33" s="83"/>
    </row>
    <row r="34" spans="1:10" ht="8.6999999999999993" customHeight="1" x14ac:dyDescent="0.3">
      <c r="A34" s="20" t="s">
        <v>42</v>
      </c>
      <c r="B34" s="54" t="s">
        <v>43</v>
      </c>
      <c r="C34" s="55">
        <v>0</v>
      </c>
      <c r="D34" s="56">
        <v>0</v>
      </c>
      <c r="E34" s="56">
        <v>0</v>
      </c>
      <c r="F34" s="55">
        <v>0</v>
      </c>
      <c r="J34" s="83"/>
    </row>
    <row r="35" spans="1:10" ht="8.6999999999999993" customHeight="1" x14ac:dyDescent="0.3">
      <c r="A35" s="20"/>
      <c r="B35" s="32" t="s">
        <v>44</v>
      </c>
      <c r="C35" s="33">
        <f>SUM(C36:C37)</f>
        <v>0</v>
      </c>
      <c r="D35" s="34">
        <f>SUM(D36:D37)</f>
        <v>100000</v>
      </c>
      <c r="E35" s="34">
        <f>SUM(E36:E37)</f>
        <v>103689</v>
      </c>
      <c r="F35" s="33">
        <f>SUM(F36:F37)</f>
        <v>0</v>
      </c>
      <c r="J35" s="84"/>
    </row>
    <row r="36" spans="1:10" ht="8.6999999999999993" customHeight="1" x14ac:dyDescent="0.3">
      <c r="A36" s="20" t="s">
        <v>45</v>
      </c>
      <c r="B36" s="29" t="s">
        <v>46</v>
      </c>
      <c r="C36" s="30">
        <v>0</v>
      </c>
      <c r="D36" s="31">
        <v>100000</v>
      </c>
      <c r="E36" s="31">
        <v>102501.77</v>
      </c>
      <c r="F36" s="30">
        <v>0</v>
      </c>
    </row>
    <row r="37" spans="1:10" ht="8.6999999999999993" customHeight="1" x14ac:dyDescent="0.3">
      <c r="A37" s="20">
        <v>407</v>
      </c>
      <c r="B37" s="29" t="s">
        <v>16</v>
      </c>
      <c r="C37" s="30">
        <v>0</v>
      </c>
      <c r="D37" s="31">
        <v>0</v>
      </c>
      <c r="E37" s="31">
        <v>1187.23</v>
      </c>
      <c r="F37" s="30">
        <v>0</v>
      </c>
    </row>
    <row r="38" spans="1:10" ht="8.6999999999999993" customHeight="1" x14ac:dyDescent="0.3">
      <c r="A38" s="20"/>
      <c r="B38" s="32" t="s">
        <v>47</v>
      </c>
      <c r="C38" s="33">
        <f>SUM(C39:C41)</f>
        <v>0</v>
      </c>
      <c r="D38" s="34">
        <f>SUM(D39:D41)</f>
        <v>29620901</v>
      </c>
      <c r="E38" s="34">
        <f>SUM(E39:E41)</f>
        <v>24987290.5</v>
      </c>
      <c r="F38" s="33">
        <f>SUM(F39:F41)</f>
        <v>0</v>
      </c>
    </row>
    <row r="39" spans="1:10" ht="8.6999999999999993" customHeight="1" x14ac:dyDescent="0.3">
      <c r="A39" s="20" t="s">
        <v>48</v>
      </c>
      <c r="B39" s="29" t="s">
        <v>49</v>
      </c>
      <c r="C39" s="30">
        <v>0</v>
      </c>
      <c r="D39" s="31">
        <f>4803399+18063285</f>
        <v>22866684</v>
      </c>
      <c r="E39" s="31">
        <v>19026044.48</v>
      </c>
      <c r="F39" s="30">
        <v>0</v>
      </c>
    </row>
    <row r="40" spans="1:10" ht="8.6999999999999993" customHeight="1" x14ac:dyDescent="0.3">
      <c r="A40" s="20">
        <v>5580</v>
      </c>
      <c r="B40" s="29" t="s">
        <v>50</v>
      </c>
      <c r="C40" s="30">
        <v>0</v>
      </c>
      <c r="D40" s="31">
        <v>0</v>
      </c>
      <c r="E40" s="31">
        <v>0</v>
      </c>
      <c r="F40" s="30">
        <v>0</v>
      </c>
    </row>
    <row r="41" spans="1:10" ht="8.6999999999999993" customHeight="1" x14ac:dyDescent="0.3">
      <c r="A41" s="20" t="s">
        <v>51</v>
      </c>
      <c r="B41" s="29" t="s">
        <v>52</v>
      </c>
      <c r="C41" s="30">
        <v>0</v>
      </c>
      <c r="D41" s="31">
        <f>752501+6001716</f>
        <v>6754217</v>
      </c>
      <c r="E41" s="31">
        <v>5961246.0199999996</v>
      </c>
      <c r="F41" s="30">
        <v>0</v>
      </c>
    </row>
    <row r="42" spans="1:10" ht="8.6999999999999993" customHeight="1" x14ac:dyDescent="0.3">
      <c r="A42" s="20" t="s">
        <v>53</v>
      </c>
      <c r="B42" s="57" t="s">
        <v>54</v>
      </c>
      <c r="C42" s="58">
        <v>0</v>
      </c>
      <c r="D42" s="59">
        <v>0</v>
      </c>
      <c r="E42" s="59">
        <v>0</v>
      </c>
      <c r="F42" s="58">
        <v>0</v>
      </c>
    </row>
    <row r="43" spans="1:10" ht="8.6999999999999993" customHeight="1" x14ac:dyDescent="0.3">
      <c r="A43" s="20" t="s">
        <v>55</v>
      </c>
      <c r="B43" s="57" t="s">
        <v>56</v>
      </c>
      <c r="C43" s="58">
        <v>0</v>
      </c>
      <c r="D43" s="59">
        <v>0</v>
      </c>
      <c r="E43" s="59">
        <v>19333.13</v>
      </c>
      <c r="F43" s="58">
        <v>0</v>
      </c>
    </row>
    <row r="44" spans="1:10" ht="8.6999999999999993" customHeight="1" x14ac:dyDescent="0.3">
      <c r="A44" s="20" t="s">
        <v>57</v>
      </c>
      <c r="B44" s="32" t="s">
        <v>58</v>
      </c>
      <c r="C44" s="58">
        <v>0</v>
      </c>
      <c r="D44" s="59">
        <v>0</v>
      </c>
      <c r="E44" s="59">
        <v>2428353.54</v>
      </c>
      <c r="F44" s="58">
        <v>0</v>
      </c>
    </row>
    <row r="45" spans="1:10" ht="8.6999999999999993" customHeight="1" x14ac:dyDescent="0.3">
      <c r="A45" s="20">
        <v>57</v>
      </c>
      <c r="B45" s="42" t="s">
        <v>59</v>
      </c>
      <c r="C45" s="60">
        <v>0</v>
      </c>
      <c r="D45" s="61">
        <v>9814014</v>
      </c>
      <c r="E45" s="61">
        <v>22099153.16</v>
      </c>
      <c r="F45" s="60">
        <v>0</v>
      </c>
    </row>
    <row r="46" spans="1:10" ht="11.1" customHeight="1" x14ac:dyDescent="0.3">
      <c r="A46" s="62"/>
      <c r="B46" s="63" t="s">
        <v>60</v>
      </c>
      <c r="C46" s="64">
        <f>C11+C28</f>
        <v>0</v>
      </c>
      <c r="D46" s="64">
        <f>D11+D28</f>
        <v>649064588</v>
      </c>
      <c r="E46" s="64">
        <f>E11+E28</f>
        <v>660658676.60000014</v>
      </c>
      <c r="F46" s="64">
        <f>F11+F28</f>
        <v>0</v>
      </c>
    </row>
    <row r="47" spans="1:10" ht="11.1" customHeight="1" x14ac:dyDescent="0.3">
      <c r="A47" s="65"/>
      <c r="B47" s="21" t="s">
        <v>61</v>
      </c>
      <c r="C47" s="22"/>
      <c r="D47" s="23"/>
      <c r="E47" s="23"/>
      <c r="F47" s="23"/>
    </row>
    <row r="48" spans="1:10" ht="8.6999999999999993" customHeight="1" x14ac:dyDescent="0.3">
      <c r="A48" s="20"/>
      <c r="B48" s="24" t="s">
        <v>62</v>
      </c>
      <c r="C48" s="45">
        <f>C49+C59+C60</f>
        <v>0</v>
      </c>
      <c r="D48" s="45">
        <f>D49+D59+D60</f>
        <v>559817579.11000001</v>
      </c>
      <c r="E48" s="45">
        <f>E49+E59+E60</f>
        <v>569982272.98000002</v>
      </c>
      <c r="F48" s="45">
        <f>F49+F59+F60</f>
        <v>0</v>
      </c>
    </row>
    <row r="49" spans="1:6" ht="8.6999999999999993" customHeight="1" x14ac:dyDescent="0.3">
      <c r="A49" s="20"/>
      <c r="B49" s="26" t="s">
        <v>63</v>
      </c>
      <c r="C49" s="66">
        <f>C50+C51+C52+C53+C54+C55+C56+C57+C58</f>
        <v>0</v>
      </c>
      <c r="D49" s="67">
        <f>D50+D51+D52+D53+D54+D55+D56+D57+D58</f>
        <v>10249607.07</v>
      </c>
      <c r="E49" s="67">
        <f>E50+E51+E52+E53+E54+E55+E56+E57+E58</f>
        <v>19556359.359999999</v>
      </c>
      <c r="F49" s="66">
        <f>F50+F51+F52+F53+F54+F55+F56+F57+F58</f>
        <v>0</v>
      </c>
    </row>
    <row r="50" spans="1:6" ht="8.6999999999999993" customHeight="1" x14ac:dyDescent="0.3">
      <c r="A50" s="20" t="s">
        <v>64</v>
      </c>
      <c r="B50" s="48" t="s">
        <v>65</v>
      </c>
      <c r="C50" s="38">
        <v>0</v>
      </c>
      <c r="D50" s="39">
        <v>1000000</v>
      </c>
      <c r="E50" s="39">
        <v>1000000</v>
      </c>
      <c r="F50" s="38">
        <v>0</v>
      </c>
    </row>
    <row r="51" spans="1:6" ht="8.6999999999999993" customHeight="1" x14ac:dyDescent="0.3">
      <c r="A51" s="20">
        <v>110</v>
      </c>
      <c r="B51" s="68" t="s">
        <v>66</v>
      </c>
      <c r="C51" s="38">
        <v>0</v>
      </c>
      <c r="D51" s="39">
        <v>0</v>
      </c>
      <c r="E51" s="39">
        <v>0</v>
      </c>
      <c r="F51" s="38">
        <v>0</v>
      </c>
    </row>
    <row r="52" spans="1:6" ht="8.6999999999999993" customHeight="1" x14ac:dyDescent="0.3">
      <c r="A52" s="20" t="s">
        <v>67</v>
      </c>
      <c r="B52" s="48" t="s">
        <v>68</v>
      </c>
      <c r="C52" s="38">
        <v>0</v>
      </c>
      <c r="D52" s="39">
        <v>18745718.07</v>
      </c>
      <c r="E52" s="39">
        <v>18745718.07</v>
      </c>
      <c r="F52" s="38">
        <v>0</v>
      </c>
    </row>
    <row r="53" spans="1:6" ht="8.6999999999999993" customHeight="1" x14ac:dyDescent="0.3">
      <c r="A53" s="20" t="s">
        <v>69</v>
      </c>
      <c r="B53" s="68" t="s">
        <v>70</v>
      </c>
      <c r="C53" s="38">
        <v>0</v>
      </c>
      <c r="D53" s="39">
        <v>0</v>
      </c>
      <c r="E53" s="39">
        <v>0</v>
      </c>
      <c r="F53" s="38">
        <v>0</v>
      </c>
    </row>
    <row r="54" spans="1:6" ht="8.6999999999999993" customHeight="1" x14ac:dyDescent="0.3">
      <c r="A54" s="20" t="s">
        <v>71</v>
      </c>
      <c r="B54" s="68" t="s">
        <v>72</v>
      </c>
      <c r="C54" s="38">
        <v>0</v>
      </c>
      <c r="D54" s="39">
        <v>0</v>
      </c>
      <c r="E54" s="39">
        <v>0</v>
      </c>
      <c r="F54" s="38">
        <v>0</v>
      </c>
    </row>
    <row r="55" spans="1:6" ht="8.6999999999999993" customHeight="1" x14ac:dyDescent="0.3">
      <c r="A55" s="20">
        <v>118</v>
      </c>
      <c r="B55" s="68" t="s">
        <v>73</v>
      </c>
      <c r="C55" s="38">
        <v>0</v>
      </c>
      <c r="D55" s="39">
        <v>0</v>
      </c>
      <c r="E55" s="39">
        <v>0</v>
      </c>
      <c r="F55" s="38">
        <v>0</v>
      </c>
    </row>
    <row r="56" spans="1:6" ht="8.6999999999999993" customHeight="1" x14ac:dyDescent="0.3">
      <c r="A56" s="20">
        <v>129</v>
      </c>
      <c r="B56" s="48" t="s">
        <v>74</v>
      </c>
      <c r="C56" s="38">
        <v>0</v>
      </c>
      <c r="D56" s="39">
        <v>-9496111</v>
      </c>
      <c r="E56" s="39">
        <v>-189358.71</v>
      </c>
      <c r="F56" s="38">
        <v>0</v>
      </c>
    </row>
    <row r="57" spans="1:6" ht="8.6999999999999993" customHeight="1" x14ac:dyDescent="0.3">
      <c r="A57" s="69" t="s">
        <v>75</v>
      </c>
      <c r="B57" s="68" t="s">
        <v>76</v>
      </c>
      <c r="C57" s="38">
        <v>0</v>
      </c>
      <c r="D57" s="39">
        <v>0</v>
      </c>
      <c r="E57" s="39">
        <v>0</v>
      </c>
      <c r="F57" s="38">
        <v>0</v>
      </c>
    </row>
    <row r="58" spans="1:6" ht="8.6999999999999993" customHeight="1" x14ac:dyDescent="0.3">
      <c r="A58" s="20">
        <v>111</v>
      </c>
      <c r="B58" s="68" t="s">
        <v>77</v>
      </c>
      <c r="C58" s="38">
        <v>0</v>
      </c>
      <c r="D58" s="39">
        <v>0</v>
      </c>
      <c r="E58" s="39">
        <v>0</v>
      </c>
      <c r="F58" s="38">
        <v>0</v>
      </c>
    </row>
    <row r="59" spans="1:6" ht="8.6999999999999993" customHeight="1" x14ac:dyDescent="0.3">
      <c r="A59" s="20" t="s">
        <v>78</v>
      </c>
      <c r="B59" s="37" t="s">
        <v>79</v>
      </c>
      <c r="C59" s="38">
        <v>0</v>
      </c>
      <c r="D59" s="39">
        <v>0</v>
      </c>
      <c r="E59" s="39">
        <v>0</v>
      </c>
      <c r="F59" s="38">
        <v>0</v>
      </c>
    </row>
    <row r="60" spans="1:6" ht="8.6999999999999993" customHeight="1" x14ac:dyDescent="0.3">
      <c r="A60" s="20" t="s">
        <v>80</v>
      </c>
      <c r="B60" s="42" t="s">
        <v>81</v>
      </c>
      <c r="C60" s="38">
        <v>0</v>
      </c>
      <c r="D60" s="39">
        <f>20792460+528775512.04</f>
        <v>549567972.03999996</v>
      </c>
      <c r="E60" s="39">
        <v>550425913.62</v>
      </c>
      <c r="F60" s="38">
        <v>0</v>
      </c>
    </row>
    <row r="61" spans="1:6" ht="8.6999999999999993" customHeight="1" x14ac:dyDescent="0.3">
      <c r="A61" s="20"/>
      <c r="B61" s="24" t="s">
        <v>82</v>
      </c>
      <c r="C61" s="45">
        <f>C62+C66+C71+C72+C73+C74+C75</f>
        <v>0</v>
      </c>
      <c r="D61" s="45">
        <f>D62+D66+D71+D72+D73+D74+D75</f>
        <v>62658971.890000001</v>
      </c>
      <c r="E61" s="45">
        <f>E62+E66+E71+E72+E73+E74+E75</f>
        <v>63648223.130000003</v>
      </c>
      <c r="F61" s="45">
        <f>F62+F66+F71+F72+F73+F74+F75</f>
        <v>0</v>
      </c>
    </row>
    <row r="62" spans="1:6" ht="8.6999999999999993" customHeight="1" x14ac:dyDescent="0.3">
      <c r="A62" s="20"/>
      <c r="B62" s="70" t="s">
        <v>83</v>
      </c>
      <c r="C62" s="46">
        <f>SUM(C63:C65)</f>
        <v>0</v>
      </c>
      <c r="D62" s="47">
        <f>SUM(D63:D65)</f>
        <v>0</v>
      </c>
      <c r="E62" s="47">
        <f>SUM(E63:E65)</f>
        <v>0</v>
      </c>
      <c r="F62" s="46">
        <f>SUM(F63:F65)</f>
        <v>0</v>
      </c>
    </row>
    <row r="63" spans="1:6" ht="8.6999999999999993" customHeight="1" x14ac:dyDescent="0.3">
      <c r="A63" s="20">
        <v>140</v>
      </c>
      <c r="B63" s="29" t="s">
        <v>84</v>
      </c>
      <c r="C63" s="52">
        <v>0</v>
      </c>
      <c r="D63" s="53">
        <v>0</v>
      </c>
      <c r="E63" s="53">
        <v>0</v>
      </c>
      <c r="F63" s="52">
        <v>0</v>
      </c>
    </row>
    <row r="64" spans="1:6" ht="8.6999999999999993" customHeight="1" x14ac:dyDescent="0.3">
      <c r="A64" s="20">
        <v>143</v>
      </c>
      <c r="B64" s="29" t="s">
        <v>85</v>
      </c>
      <c r="C64" s="52">
        <v>0</v>
      </c>
      <c r="D64" s="53">
        <v>0</v>
      </c>
      <c r="E64" s="53">
        <v>0</v>
      </c>
      <c r="F64" s="52">
        <v>0</v>
      </c>
    </row>
    <row r="65" spans="1:6" ht="8.6999999999999993" customHeight="1" x14ac:dyDescent="0.3">
      <c r="A65" s="20" t="s">
        <v>86</v>
      </c>
      <c r="B65" s="29" t="s">
        <v>87</v>
      </c>
      <c r="C65" s="52">
        <v>0</v>
      </c>
      <c r="D65" s="53">
        <v>0</v>
      </c>
      <c r="E65" s="53">
        <v>0</v>
      </c>
      <c r="F65" s="52">
        <v>0</v>
      </c>
    </row>
    <row r="66" spans="1:6" ht="8.6999999999999993" customHeight="1" x14ac:dyDescent="0.3">
      <c r="A66" s="20"/>
      <c r="B66" s="32" t="s">
        <v>88</v>
      </c>
      <c r="C66" s="49">
        <f>SUM(C67:C70)</f>
        <v>0</v>
      </c>
      <c r="D66" s="50">
        <f>SUM(D67:D70)</f>
        <v>239108.89</v>
      </c>
      <c r="E66" s="50">
        <f>SUM(E67:E70)</f>
        <v>239108.89</v>
      </c>
      <c r="F66" s="49">
        <f>SUM(F67:F70)</f>
        <v>0</v>
      </c>
    </row>
    <row r="67" spans="1:6" ht="8.6999999999999993" customHeight="1" x14ac:dyDescent="0.3">
      <c r="A67" s="20" t="s">
        <v>89</v>
      </c>
      <c r="B67" s="29" t="s">
        <v>90</v>
      </c>
      <c r="C67" s="52">
        <v>0</v>
      </c>
      <c r="D67" s="53">
        <v>0</v>
      </c>
      <c r="E67" s="53">
        <v>0</v>
      </c>
      <c r="F67" s="52">
        <v>0</v>
      </c>
    </row>
    <row r="68" spans="1:6" ht="8.6999999999999993" customHeight="1" x14ac:dyDescent="0.3">
      <c r="A68" s="20" t="s">
        <v>91</v>
      </c>
      <c r="B68" s="29" t="s">
        <v>92</v>
      </c>
      <c r="C68" s="52">
        <v>0</v>
      </c>
      <c r="D68" s="53">
        <v>0</v>
      </c>
      <c r="E68" s="53">
        <v>0</v>
      </c>
      <c r="F68" s="52">
        <v>0</v>
      </c>
    </row>
    <row r="69" spans="1:6" ht="8.6999999999999993" customHeight="1" x14ac:dyDescent="0.3">
      <c r="A69" s="20" t="s">
        <v>93</v>
      </c>
      <c r="B69" s="29" t="s">
        <v>94</v>
      </c>
      <c r="C69" s="52">
        <v>0</v>
      </c>
      <c r="D69" s="53">
        <v>0</v>
      </c>
      <c r="E69" s="53">
        <v>0</v>
      </c>
      <c r="F69" s="52">
        <v>0</v>
      </c>
    </row>
    <row r="70" spans="1:6" ht="8.6999999999999993" customHeight="1" x14ac:dyDescent="0.3">
      <c r="A70" s="20" t="s">
        <v>95</v>
      </c>
      <c r="B70" s="29" t="s">
        <v>96</v>
      </c>
      <c r="C70" s="52">
        <v>0</v>
      </c>
      <c r="D70" s="53">
        <v>239108.89</v>
      </c>
      <c r="E70" s="53">
        <v>239108.89</v>
      </c>
      <c r="F70" s="52">
        <v>0</v>
      </c>
    </row>
    <row r="71" spans="1:6" ht="8.6999999999999993" customHeight="1" x14ac:dyDescent="0.3">
      <c r="A71" s="20" t="s">
        <v>97</v>
      </c>
      <c r="B71" s="37" t="s">
        <v>98</v>
      </c>
      <c r="C71" s="38">
        <v>0</v>
      </c>
      <c r="D71" s="39">
        <v>0</v>
      </c>
      <c r="E71" s="39">
        <v>0</v>
      </c>
      <c r="F71" s="38">
        <v>0</v>
      </c>
    </row>
    <row r="72" spans="1:6" ht="8.6999999999999993" customHeight="1" x14ac:dyDescent="0.3">
      <c r="A72" s="20">
        <v>479</v>
      </c>
      <c r="B72" s="32" t="s">
        <v>99</v>
      </c>
      <c r="C72" s="38">
        <v>0</v>
      </c>
      <c r="D72" s="39">
        <v>62419863</v>
      </c>
      <c r="E72" s="39">
        <v>63409114.240000002</v>
      </c>
      <c r="F72" s="38">
        <v>0</v>
      </c>
    </row>
    <row r="73" spans="1:6" ht="8.6999999999999993" customHeight="1" x14ac:dyDescent="0.3">
      <c r="A73" s="20">
        <v>181</v>
      </c>
      <c r="B73" s="37" t="s">
        <v>100</v>
      </c>
      <c r="C73" s="38">
        <v>0</v>
      </c>
      <c r="D73" s="39">
        <v>0</v>
      </c>
      <c r="E73" s="39">
        <v>0</v>
      </c>
      <c r="F73" s="38">
        <v>0</v>
      </c>
    </row>
    <row r="74" spans="1:6" ht="8.6999999999999993" customHeight="1" x14ac:dyDescent="0.3">
      <c r="A74" s="20"/>
      <c r="B74" s="37" t="s">
        <v>101</v>
      </c>
      <c r="C74" s="38">
        <v>0</v>
      </c>
      <c r="D74" s="39">
        <v>0</v>
      </c>
      <c r="E74" s="39">
        <v>0</v>
      </c>
      <c r="F74" s="38">
        <v>0</v>
      </c>
    </row>
    <row r="75" spans="1:6" ht="8.6999999999999993" customHeight="1" x14ac:dyDescent="0.3">
      <c r="A75" s="20"/>
      <c r="B75" s="71" t="s">
        <v>102</v>
      </c>
      <c r="C75" s="72">
        <v>0</v>
      </c>
      <c r="D75" s="73">
        <v>0</v>
      </c>
      <c r="E75" s="73">
        <v>0</v>
      </c>
      <c r="F75" s="72">
        <v>0</v>
      </c>
    </row>
    <row r="76" spans="1:6" ht="8.6999999999999993" customHeight="1" x14ac:dyDescent="0.3">
      <c r="A76" s="20"/>
      <c r="B76" s="24" t="s">
        <v>103</v>
      </c>
      <c r="C76" s="45">
        <f>C77+C78+C82+C87+C88+C91+C92</f>
        <v>0</v>
      </c>
      <c r="D76" s="45">
        <f>D77+D78+D82+D87+D88+D91+D92</f>
        <v>26588037</v>
      </c>
      <c r="E76" s="45">
        <f>E77+E78+E82+E87+E88+E91+E92</f>
        <v>27028180.490000002</v>
      </c>
      <c r="F76" s="45">
        <f>F77+F78+F82+F87+F88+F91+F92</f>
        <v>0</v>
      </c>
    </row>
    <row r="77" spans="1:6" ht="8.6999999999999993" customHeight="1" x14ac:dyDescent="0.3">
      <c r="A77" s="20" t="s">
        <v>104</v>
      </c>
      <c r="B77" s="70" t="s">
        <v>105</v>
      </c>
      <c r="C77" s="74">
        <v>0</v>
      </c>
      <c r="D77" s="75">
        <v>0</v>
      </c>
      <c r="E77" s="75">
        <v>0</v>
      </c>
      <c r="F77" s="74">
        <v>0</v>
      </c>
    </row>
    <row r="78" spans="1:6" ht="8.6999999999999993" customHeight="1" x14ac:dyDescent="0.3">
      <c r="A78" s="20"/>
      <c r="B78" s="37" t="s">
        <v>106</v>
      </c>
      <c r="C78" s="49">
        <f>SUM(C79:C81)</f>
        <v>0</v>
      </c>
      <c r="D78" s="50">
        <f>SUM(D79:D81)</f>
        <v>6689666.5</v>
      </c>
      <c r="E78" s="50">
        <f>SUM(E79:E81)</f>
        <v>3897056.48</v>
      </c>
      <c r="F78" s="49">
        <f>SUM(F79:F81)</f>
        <v>0</v>
      </c>
    </row>
    <row r="79" spans="1:6" ht="8.6999999999999993" customHeight="1" x14ac:dyDescent="0.3">
      <c r="A79" s="20">
        <v>5290</v>
      </c>
      <c r="B79" s="29" t="s">
        <v>84</v>
      </c>
      <c r="C79" s="52">
        <v>0</v>
      </c>
      <c r="D79" s="53">
        <v>856301</v>
      </c>
      <c r="E79" s="53">
        <v>1280660.17</v>
      </c>
      <c r="F79" s="52">
        <v>0</v>
      </c>
    </row>
    <row r="80" spans="1:6" ht="8.6999999999999993" customHeight="1" x14ac:dyDescent="0.3">
      <c r="A80" s="20">
        <v>5293</v>
      </c>
      <c r="B80" s="29" t="s">
        <v>107</v>
      </c>
      <c r="C80" s="52">
        <v>0</v>
      </c>
      <c r="D80" s="53">
        <v>0</v>
      </c>
      <c r="E80" s="53">
        <v>0</v>
      </c>
      <c r="F80" s="52">
        <v>0</v>
      </c>
    </row>
    <row r="81" spans="1:7" ht="8.6999999999999993" customHeight="1" x14ac:dyDescent="0.3">
      <c r="A81" s="20" t="s">
        <v>108</v>
      </c>
      <c r="B81" s="29" t="s">
        <v>87</v>
      </c>
      <c r="C81" s="52">
        <v>0</v>
      </c>
      <c r="D81" s="53">
        <v>5833365.5</v>
      </c>
      <c r="E81" s="53">
        <v>2616396.31</v>
      </c>
      <c r="F81" s="52">
        <v>0</v>
      </c>
    </row>
    <row r="82" spans="1:7" ht="8.6999999999999993" customHeight="1" x14ac:dyDescent="0.3">
      <c r="A82" s="20"/>
      <c r="B82" s="32" t="s">
        <v>109</v>
      </c>
      <c r="C82" s="49">
        <f>SUM(C83:C86)</f>
        <v>0</v>
      </c>
      <c r="D82" s="50">
        <f>SUM(D83:D86)</f>
        <v>1207630.5</v>
      </c>
      <c r="E82" s="50">
        <f>SUM(E83:E86)</f>
        <v>2507080.59</v>
      </c>
      <c r="F82" s="49">
        <f>SUM(F83:F86)</f>
        <v>0</v>
      </c>
    </row>
    <row r="83" spans="1:7" ht="8.6999999999999993" customHeight="1" x14ac:dyDescent="0.3">
      <c r="A83" s="20" t="s">
        <v>110</v>
      </c>
      <c r="B83" s="29" t="s">
        <v>90</v>
      </c>
      <c r="C83" s="30">
        <v>0</v>
      </c>
      <c r="D83" s="31">
        <v>0</v>
      </c>
      <c r="E83" s="31">
        <v>0</v>
      </c>
      <c r="F83" s="30">
        <v>0</v>
      </c>
    </row>
    <row r="84" spans="1:7" ht="8.6999999999999993" customHeight="1" x14ac:dyDescent="0.3">
      <c r="A84" s="20" t="s">
        <v>111</v>
      </c>
      <c r="B84" s="29" t="s">
        <v>92</v>
      </c>
      <c r="C84" s="30">
        <v>0</v>
      </c>
      <c r="D84" s="31">
        <v>0</v>
      </c>
      <c r="E84" s="31">
        <v>0</v>
      </c>
      <c r="F84" s="30">
        <v>0</v>
      </c>
    </row>
    <row r="85" spans="1:7" ht="8.6999999999999993" customHeight="1" x14ac:dyDescent="0.3">
      <c r="A85" s="20" t="s">
        <v>112</v>
      </c>
      <c r="B85" s="29" t="s">
        <v>94</v>
      </c>
      <c r="C85" s="30">
        <v>0</v>
      </c>
      <c r="D85" s="31">
        <v>0</v>
      </c>
      <c r="E85" s="31">
        <v>0</v>
      </c>
      <c r="F85" s="30">
        <v>0</v>
      </c>
    </row>
    <row r="86" spans="1:7" ht="8.6999999999999993" customHeight="1" x14ac:dyDescent="0.3">
      <c r="A86" s="20" t="s">
        <v>113</v>
      </c>
      <c r="B86" s="35" t="s">
        <v>114</v>
      </c>
      <c r="C86" s="30">
        <v>0</v>
      </c>
      <c r="D86" s="31">
        <v>1207630.5</v>
      </c>
      <c r="E86" s="31">
        <v>2507080.59</v>
      </c>
      <c r="F86" s="30">
        <v>0</v>
      </c>
    </row>
    <row r="87" spans="1:7" ht="8.6999999999999993" customHeight="1" x14ac:dyDescent="0.3">
      <c r="A87" s="20" t="s">
        <v>115</v>
      </c>
      <c r="B87" s="32" t="s">
        <v>116</v>
      </c>
      <c r="C87" s="38">
        <v>0</v>
      </c>
      <c r="D87" s="39">
        <v>0</v>
      </c>
      <c r="E87" s="39">
        <v>0</v>
      </c>
      <c r="F87" s="38">
        <v>0</v>
      </c>
    </row>
    <row r="88" spans="1:7" ht="8.6999999999999993" customHeight="1" x14ac:dyDescent="0.3">
      <c r="A88" s="20"/>
      <c r="B88" s="32" t="s">
        <v>117</v>
      </c>
      <c r="C88" s="49">
        <f>SUM(C89:C90)</f>
        <v>0</v>
      </c>
      <c r="D88" s="50">
        <f>SUM(D89:D90)</f>
        <v>17735577</v>
      </c>
      <c r="E88" s="50">
        <f>SUM(E89:E90)</f>
        <v>16563667.34</v>
      </c>
      <c r="F88" s="49">
        <f>SUM(F89:F90)</f>
        <v>0</v>
      </c>
    </row>
    <row r="89" spans="1:7" ht="8.6999999999999993" customHeight="1" x14ac:dyDescent="0.3">
      <c r="A89" s="20" t="s">
        <v>118</v>
      </c>
      <c r="B89" s="29" t="s">
        <v>119</v>
      </c>
      <c r="C89" s="30">
        <v>0</v>
      </c>
      <c r="D89" s="31">
        <f>13234176+1652116</f>
        <v>14886292</v>
      </c>
      <c r="E89" s="39">
        <f>9605581.22+2548.32</f>
        <v>9608129.540000001</v>
      </c>
      <c r="F89" s="30">
        <v>0</v>
      </c>
    </row>
    <row r="90" spans="1:7" ht="8.6999999999999993" customHeight="1" x14ac:dyDescent="0.3">
      <c r="A90" s="20" t="s">
        <v>121</v>
      </c>
      <c r="B90" s="29" t="s">
        <v>122</v>
      </c>
      <c r="C90" s="30">
        <v>0</v>
      </c>
      <c r="D90" s="31">
        <f>1569753+25000+1052500+202032</f>
        <v>2849285</v>
      </c>
      <c r="E90" s="39">
        <f>6958086.12-2548.32</f>
        <v>6955537.7999999998</v>
      </c>
      <c r="F90" s="30">
        <v>0</v>
      </c>
    </row>
    <row r="91" spans="1:7" ht="8.6999999999999993" customHeight="1" x14ac:dyDescent="0.3">
      <c r="A91" s="20" t="s">
        <v>123</v>
      </c>
      <c r="B91" s="32" t="s">
        <v>124</v>
      </c>
      <c r="C91" s="38">
        <v>0</v>
      </c>
      <c r="D91" s="39">
        <v>955163</v>
      </c>
      <c r="E91" s="39">
        <v>4060376.08</v>
      </c>
      <c r="F91" s="38">
        <v>0</v>
      </c>
    </row>
    <row r="92" spans="1:7" ht="8.6999999999999993" customHeight="1" x14ac:dyDescent="0.3">
      <c r="A92" s="20"/>
      <c r="B92" s="42" t="s">
        <v>125</v>
      </c>
      <c r="C92" s="72">
        <v>0</v>
      </c>
      <c r="D92" s="73">
        <v>0</v>
      </c>
      <c r="E92" s="73">
        <v>0</v>
      </c>
      <c r="F92" s="72">
        <v>0</v>
      </c>
    </row>
    <row r="93" spans="1:7" ht="11.1" customHeight="1" x14ac:dyDescent="0.3">
      <c r="A93" s="62"/>
      <c r="B93" s="63" t="s">
        <v>126</v>
      </c>
      <c r="C93" s="64">
        <f>C48+C61+C76</f>
        <v>0</v>
      </c>
      <c r="D93" s="64">
        <f>D48+D61+D76</f>
        <v>649064588</v>
      </c>
      <c r="E93" s="64">
        <f>E48+E61+E76</f>
        <v>660658676.60000002</v>
      </c>
      <c r="F93" s="64">
        <f>F48+F61+F76</f>
        <v>0</v>
      </c>
      <c r="G93" s="77" t="s">
        <v>120</v>
      </c>
    </row>
    <row r="94" spans="1:7" ht="12.75" customHeight="1" x14ac:dyDescent="0.3">
      <c r="A94" s="85"/>
      <c r="B94" s="86"/>
      <c r="C94" s="4"/>
      <c r="D94" s="4"/>
    </row>
    <row r="95" spans="1:7" x14ac:dyDescent="0.3">
      <c r="B95" s="78"/>
    </row>
    <row r="96" spans="1:7" x14ac:dyDescent="0.3">
      <c r="B96" s="78"/>
    </row>
    <row r="97" spans="2:3" x14ac:dyDescent="0.3">
      <c r="B97" s="80"/>
    </row>
    <row r="98" spans="2:3" x14ac:dyDescent="0.3">
      <c r="C98" s="4"/>
    </row>
    <row r="99" spans="2:3" x14ac:dyDescent="0.3">
      <c r="C99" s="4"/>
    </row>
    <row r="100" spans="2:3" x14ac:dyDescent="0.3">
      <c r="C100" s="4"/>
    </row>
    <row r="101" spans="2:3" x14ac:dyDescent="0.3">
      <c r="C101" s="4"/>
    </row>
    <row r="102" spans="2:3" x14ac:dyDescent="0.3">
      <c r="C102" s="4"/>
    </row>
    <row r="103" spans="2:3" x14ac:dyDescent="0.3">
      <c r="C103" s="4"/>
    </row>
    <row r="104" spans="2:3" x14ac:dyDescent="0.3">
      <c r="C104" s="4"/>
    </row>
    <row r="105" spans="2:3" x14ac:dyDescent="0.3">
      <c r="C105" s="4"/>
    </row>
    <row r="106" spans="2:3" x14ac:dyDescent="0.3">
      <c r="C106" s="4"/>
    </row>
    <row r="107" spans="2:3" x14ac:dyDescent="0.3">
      <c r="C107" s="4"/>
    </row>
    <row r="108" spans="2:3" x14ac:dyDescent="0.3">
      <c r="C108" s="4"/>
    </row>
    <row r="109" spans="2:3" x14ac:dyDescent="0.3">
      <c r="C109" s="4"/>
    </row>
    <row r="110" spans="2:3" x14ac:dyDescent="0.3">
      <c r="C110" s="4"/>
    </row>
  </sheetData>
  <mergeCells count="5">
    <mergeCell ref="C1:F1"/>
    <mergeCell ref="C2:F2"/>
    <mergeCell ref="C3:F3"/>
    <mergeCell ref="B5:D5"/>
    <mergeCell ref="B7:F7"/>
  </mergeCells>
  <dataValidations count="1">
    <dataValidation type="decimal" allowBlank="1" showErrorMessage="1" errorTitle="Error de datos" error="Sólo son posibles valores numéricos" sqref="E27 C26:D27 F26:F27 C63:F65 E67:E73" xr:uid="{3C5259F8-10BB-429E-98E3-729E363A9948}">
      <formula1>-9999999999999.99</formula1>
      <formula2>9999999999999.99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8BF1-D5EA-4A01-80A7-3E46801A4243}">
  <dimension ref="A1:I113"/>
  <sheetViews>
    <sheetView topLeftCell="B1" workbookViewId="0">
      <selection activeCell="H16" sqref="H16"/>
    </sheetView>
  </sheetViews>
  <sheetFormatPr baseColWidth="10" defaultColWidth="11.44140625" defaultRowHeight="10.199999999999999" x14ac:dyDescent="0.3"/>
  <cols>
    <col min="1" max="1" width="100.33203125" style="1" hidden="1" customWidth="1"/>
    <col min="2" max="2" width="33.109375" style="4" customWidth="1"/>
    <col min="3" max="3" width="10.5546875" style="79" customWidth="1"/>
    <col min="4" max="4" width="15" style="79" customWidth="1"/>
    <col min="5" max="5" width="12.33203125" style="4" customWidth="1"/>
    <col min="6" max="6" width="11.44140625" style="4" bestFit="1"/>
    <col min="7" max="16384" width="11.44140625" style="4"/>
  </cols>
  <sheetData>
    <row r="1" spans="1:9" ht="12.75" customHeight="1" x14ac:dyDescent="0.25">
      <c r="B1" s="2"/>
      <c r="C1" s="3"/>
      <c r="D1" s="3"/>
      <c r="E1" s="3"/>
      <c r="F1" s="3"/>
    </row>
    <row r="2" spans="1:9" ht="12.75" customHeight="1" x14ac:dyDescent="0.25">
      <c r="C2" s="3" t="s">
        <v>0</v>
      </c>
      <c r="D2" s="3"/>
      <c r="E2" s="3"/>
      <c r="F2" s="3"/>
      <c r="G2" s="5"/>
    </row>
    <row r="3" spans="1:9" ht="12.75" customHeight="1" x14ac:dyDescent="0.25">
      <c r="C3" s="3" t="s">
        <v>129</v>
      </c>
      <c r="D3" s="3"/>
      <c r="E3" s="3"/>
      <c r="F3" s="3"/>
      <c r="G3" s="5"/>
    </row>
    <row r="4" spans="1:9" ht="16.5" customHeight="1" x14ac:dyDescent="0.3">
      <c r="C4" s="6"/>
      <c r="D4" s="6"/>
      <c r="E4" s="6"/>
      <c r="F4" s="6"/>
      <c r="G4" s="5"/>
      <c r="I4"/>
    </row>
    <row r="5" spans="1:9" s="12" customFormat="1" ht="13.5" customHeight="1" x14ac:dyDescent="0.3">
      <c r="A5" s="7"/>
      <c r="B5" s="8" t="s">
        <v>128</v>
      </c>
      <c r="C5" s="9"/>
      <c r="D5" s="10"/>
      <c r="E5" s="6"/>
      <c r="F5" s="6"/>
      <c r="G5" s="11"/>
    </row>
    <row r="6" spans="1:9" s="12" customFormat="1" ht="12.75" customHeight="1" x14ac:dyDescent="0.3">
      <c r="A6" s="7"/>
      <c r="C6" s="6"/>
      <c r="D6" s="6"/>
      <c r="E6" s="6"/>
      <c r="F6" s="6"/>
      <c r="G6" s="11"/>
    </row>
    <row r="7" spans="1:9" s="12" customFormat="1" ht="13.5" customHeight="1" x14ac:dyDescent="0.3">
      <c r="A7" s="7"/>
      <c r="B7" s="13" t="s">
        <v>3</v>
      </c>
      <c r="C7" s="13"/>
      <c r="D7" s="13"/>
      <c r="E7" s="13"/>
      <c r="F7" s="13"/>
      <c r="G7" s="11"/>
    </row>
    <row r="8" spans="1:9" ht="11.1" customHeight="1" x14ac:dyDescent="0.3">
      <c r="B8" s="14"/>
      <c r="C8" s="5"/>
      <c r="D8" s="15"/>
      <c r="E8" s="5"/>
      <c r="F8" s="16" t="s">
        <v>4</v>
      </c>
      <c r="G8" s="5"/>
    </row>
    <row r="9" spans="1:9" ht="33.6" customHeight="1" x14ac:dyDescent="0.3">
      <c r="B9" s="17" t="s">
        <v>5</v>
      </c>
      <c r="C9" s="18" t="s">
        <v>6</v>
      </c>
      <c r="D9" s="18" t="s">
        <v>7</v>
      </c>
      <c r="E9" s="18" t="s">
        <v>8</v>
      </c>
      <c r="F9" s="19">
        <v>43100</v>
      </c>
    </row>
    <row r="10" spans="1:9" ht="11.1" customHeight="1" x14ac:dyDescent="0.3">
      <c r="A10" s="20"/>
      <c r="B10" s="21" t="s">
        <v>9</v>
      </c>
      <c r="C10" s="22"/>
      <c r="D10" s="22"/>
      <c r="E10" s="22"/>
      <c r="F10" s="23"/>
    </row>
    <row r="11" spans="1:9" ht="8.6999999999999993" customHeight="1" x14ac:dyDescent="0.3">
      <c r="A11" s="20"/>
      <c r="B11" s="24" t="s">
        <v>10</v>
      </c>
      <c r="C11" s="25">
        <f>C12+C17+C21+C24+C25+C26+C27</f>
        <v>0</v>
      </c>
      <c r="D11" s="25">
        <f>D12+D17+D21+D24+D25+D26+D27</f>
        <v>609529673</v>
      </c>
      <c r="E11" s="25">
        <f>E12+E17+E21+E24+E25+E26+E27</f>
        <v>609660049.00999987</v>
      </c>
      <c r="F11" s="25">
        <f>F12+F17+F21+F24+F25+F26+F27</f>
        <v>0</v>
      </c>
    </row>
    <row r="12" spans="1:9" ht="8.6999999999999993" customHeight="1" x14ac:dyDescent="0.3">
      <c r="A12" s="20"/>
      <c r="B12" s="26" t="s">
        <v>11</v>
      </c>
      <c r="C12" s="27">
        <f>SUM(C13:C16)</f>
        <v>0</v>
      </c>
      <c r="D12" s="28">
        <f>SUM(D13:D16)</f>
        <v>33791433</v>
      </c>
      <c r="E12" s="28">
        <f>SUM(E13:E16)</f>
        <v>32848609.050000001</v>
      </c>
      <c r="F12" s="27">
        <f>SUM(F13:F16)</f>
        <v>0</v>
      </c>
    </row>
    <row r="13" spans="1:9" ht="8.6999999999999993" customHeight="1" x14ac:dyDescent="0.3">
      <c r="A13" s="20" t="s">
        <v>12</v>
      </c>
      <c r="B13" s="29" t="s">
        <v>13</v>
      </c>
      <c r="C13" s="30">
        <v>0</v>
      </c>
      <c r="D13" s="31">
        <v>0</v>
      </c>
      <c r="E13" s="31">
        <v>0</v>
      </c>
      <c r="F13" s="30">
        <v>0</v>
      </c>
    </row>
    <row r="14" spans="1:9" ht="8.6999999999999993" customHeight="1" x14ac:dyDescent="0.3">
      <c r="A14" s="20" t="s">
        <v>14</v>
      </c>
      <c r="B14" s="29" t="s">
        <v>15</v>
      </c>
      <c r="C14" s="30">
        <v>0</v>
      </c>
      <c r="D14" s="31">
        <v>1136946</v>
      </c>
      <c r="E14" s="31">
        <v>1302326.3</v>
      </c>
      <c r="F14" s="30">
        <v>0</v>
      </c>
    </row>
    <row r="15" spans="1:9" ht="8.6999999999999993" customHeight="1" x14ac:dyDescent="0.3">
      <c r="A15" s="20">
        <v>209</v>
      </c>
      <c r="B15" s="29" t="s">
        <v>16</v>
      </c>
      <c r="C15" s="30">
        <v>0</v>
      </c>
      <c r="D15" s="31">
        <v>0</v>
      </c>
      <c r="E15" s="31">
        <v>0</v>
      </c>
      <c r="F15" s="30">
        <v>0</v>
      </c>
    </row>
    <row r="16" spans="1:9" ht="8.6999999999999993" customHeight="1" x14ac:dyDescent="0.3">
      <c r="A16" s="20" t="s">
        <v>17</v>
      </c>
      <c r="B16" s="29" t="s">
        <v>18</v>
      </c>
      <c r="C16" s="30">
        <v>0</v>
      </c>
      <c r="D16" s="31">
        <v>32654487</v>
      </c>
      <c r="E16" s="31">
        <v>31546282.75</v>
      </c>
      <c r="F16" s="30">
        <v>0</v>
      </c>
    </row>
    <row r="17" spans="1:6" ht="8.6999999999999993" customHeight="1" x14ac:dyDescent="0.3">
      <c r="A17" s="20"/>
      <c r="B17" s="32" t="s">
        <v>19</v>
      </c>
      <c r="C17" s="33">
        <f>SUM(C18:C20)</f>
        <v>0</v>
      </c>
      <c r="D17" s="34">
        <f>SUM(D18:D20)</f>
        <v>575276401</v>
      </c>
      <c r="E17" s="34">
        <f>SUM(E18:E20)</f>
        <v>576693862.05999994</v>
      </c>
      <c r="F17" s="33">
        <f>SUM(F18:F20)</f>
        <v>0</v>
      </c>
    </row>
    <row r="18" spans="1:6" ht="8.6999999999999993" customHeight="1" x14ac:dyDescent="0.3">
      <c r="A18" s="20" t="s">
        <v>20</v>
      </c>
      <c r="B18" s="29" t="s">
        <v>21</v>
      </c>
      <c r="C18" s="30">
        <v>0</v>
      </c>
      <c r="D18" s="31">
        <v>221795659.44</v>
      </c>
      <c r="E18" s="31">
        <v>221795659.44</v>
      </c>
      <c r="F18" s="30">
        <v>0</v>
      </c>
    </row>
    <row r="19" spans="1:6" ht="8.6999999999999993" customHeight="1" x14ac:dyDescent="0.3">
      <c r="A19" s="20">
        <v>239</v>
      </c>
      <c r="B19" s="29" t="s">
        <v>16</v>
      </c>
      <c r="C19" s="30">
        <v>0</v>
      </c>
      <c r="D19" s="31">
        <v>0</v>
      </c>
      <c r="E19" s="31">
        <v>0</v>
      </c>
      <c r="F19" s="30">
        <v>0</v>
      </c>
    </row>
    <row r="20" spans="1:6" ht="8.6999999999999993" customHeight="1" x14ac:dyDescent="0.3">
      <c r="A20" s="20" t="s">
        <v>22</v>
      </c>
      <c r="B20" s="35" t="s">
        <v>23</v>
      </c>
      <c r="C20" s="30">
        <v>0</v>
      </c>
      <c r="D20" s="31">
        <v>353480741.56</v>
      </c>
      <c r="E20" s="31">
        <v>354898202.62</v>
      </c>
      <c r="F20" s="30">
        <v>0</v>
      </c>
    </row>
    <row r="21" spans="1:6" ht="8.6999999999999993" customHeight="1" x14ac:dyDescent="0.3">
      <c r="A21" s="36"/>
      <c r="B21" s="37" t="s">
        <v>24</v>
      </c>
      <c r="C21" s="33">
        <f>SUM(C22:C23)</f>
        <v>0</v>
      </c>
      <c r="D21" s="34">
        <f>SUM(D22:D23)</f>
        <v>0</v>
      </c>
      <c r="E21" s="34">
        <f>SUM(E22:E23)</f>
        <v>0</v>
      </c>
      <c r="F21" s="33">
        <f>SUM(F22:F23)</f>
        <v>0</v>
      </c>
    </row>
    <row r="22" spans="1:6" ht="8.6999999999999993" customHeight="1" x14ac:dyDescent="0.3">
      <c r="A22" s="20" t="s">
        <v>25</v>
      </c>
      <c r="B22" s="29" t="s">
        <v>26</v>
      </c>
      <c r="C22" s="30">
        <v>0</v>
      </c>
      <c r="D22" s="31">
        <v>0</v>
      </c>
      <c r="E22" s="31">
        <v>0</v>
      </c>
      <c r="F22" s="30">
        <v>0</v>
      </c>
    </row>
    <row r="23" spans="1:6" ht="8.6999999999999993" customHeight="1" x14ac:dyDescent="0.3">
      <c r="A23" s="20" t="s">
        <v>27</v>
      </c>
      <c r="B23" s="29" t="s">
        <v>28</v>
      </c>
      <c r="C23" s="30">
        <v>0</v>
      </c>
      <c r="D23" s="31">
        <v>0</v>
      </c>
      <c r="E23" s="31">
        <v>0</v>
      </c>
      <c r="F23" s="30">
        <v>0</v>
      </c>
    </row>
    <row r="24" spans="1:6" ht="8.6999999999999993" customHeight="1" x14ac:dyDescent="0.3">
      <c r="A24" s="20" t="s">
        <v>29</v>
      </c>
      <c r="B24" s="37" t="s">
        <v>30</v>
      </c>
      <c r="C24" s="38">
        <v>0</v>
      </c>
      <c r="D24" s="39">
        <v>0</v>
      </c>
      <c r="E24" s="39">
        <v>0</v>
      </c>
      <c r="F24" s="38">
        <v>0</v>
      </c>
    </row>
    <row r="25" spans="1:6" ht="8.6999999999999993" customHeight="1" x14ac:dyDescent="0.3">
      <c r="A25" s="20" t="s">
        <v>31</v>
      </c>
      <c r="B25" s="32" t="s">
        <v>32</v>
      </c>
      <c r="C25" s="38">
        <v>0</v>
      </c>
      <c r="D25" s="39">
        <v>461839</v>
      </c>
      <c r="E25" s="39">
        <v>114370.9</v>
      </c>
      <c r="F25" s="38">
        <v>0</v>
      </c>
    </row>
    <row r="26" spans="1:6" ht="8.6999999999999993" customHeight="1" x14ac:dyDescent="0.3">
      <c r="A26" s="20">
        <v>474</v>
      </c>
      <c r="B26" s="32" t="s">
        <v>33</v>
      </c>
      <c r="C26" s="40">
        <v>0</v>
      </c>
      <c r="D26" s="41">
        <v>0</v>
      </c>
      <c r="E26" s="41">
        <v>3207</v>
      </c>
      <c r="F26" s="40">
        <v>0</v>
      </c>
    </row>
    <row r="27" spans="1:6" ht="8.6999999999999993" customHeight="1" x14ac:dyDescent="0.3">
      <c r="A27" s="20"/>
      <c r="B27" s="42" t="s">
        <v>34</v>
      </c>
      <c r="C27" s="43">
        <v>0</v>
      </c>
      <c r="D27" s="44">
        <v>0</v>
      </c>
      <c r="E27" s="44">
        <v>0</v>
      </c>
      <c r="F27" s="43">
        <v>0</v>
      </c>
    </row>
    <row r="28" spans="1:6" ht="8.6999999999999993" customHeight="1" x14ac:dyDescent="0.3">
      <c r="A28" s="20"/>
      <c r="B28" s="24" t="s">
        <v>35</v>
      </c>
      <c r="C28" s="45">
        <f>C29+C35+C38+C42+C43+C44+C45</f>
        <v>0</v>
      </c>
      <c r="D28" s="45">
        <f>D29+D35+D38+D42+D43+D44+D45</f>
        <v>39534915</v>
      </c>
      <c r="E28" s="45">
        <f>E29+E35+E38+E42+E43+E44+E45</f>
        <v>53651783.030000009</v>
      </c>
      <c r="F28" s="45">
        <f>F29+F35+F38+F42+F43+F44+F45</f>
        <v>0</v>
      </c>
    </row>
    <row r="29" spans="1:6" ht="8.6999999999999993" customHeight="1" x14ac:dyDescent="0.3">
      <c r="A29" s="20"/>
      <c r="B29" s="26" t="s">
        <v>36</v>
      </c>
      <c r="C29" s="46">
        <f>C30+C33+C34</f>
        <v>0</v>
      </c>
      <c r="D29" s="47">
        <f>D30+D33+D34</f>
        <v>0</v>
      </c>
      <c r="E29" s="47">
        <f>E30+E33+E34</f>
        <v>0</v>
      </c>
      <c r="F29" s="46">
        <f>F30+F33+F34</f>
        <v>0</v>
      </c>
    </row>
    <row r="30" spans="1:6" ht="8.6999999999999993" customHeight="1" x14ac:dyDescent="0.3">
      <c r="A30" s="20"/>
      <c r="B30" s="48" t="s">
        <v>37</v>
      </c>
      <c r="C30" s="49">
        <f>SUM(C31:C32)</f>
        <v>0</v>
      </c>
      <c r="D30" s="50">
        <f>SUM(D31:D32)</f>
        <v>0</v>
      </c>
      <c r="E30" s="50">
        <f>SUM(E31:E32)</f>
        <v>0</v>
      </c>
      <c r="F30" s="49">
        <f>SUM(F31:F32)</f>
        <v>0</v>
      </c>
    </row>
    <row r="31" spans="1:6" ht="8.6999999999999993" customHeight="1" x14ac:dyDescent="0.3">
      <c r="A31" s="20" t="s">
        <v>38</v>
      </c>
      <c r="B31" s="51" t="s">
        <v>21</v>
      </c>
      <c r="C31" s="52">
        <v>0</v>
      </c>
      <c r="D31" s="53">
        <v>0</v>
      </c>
      <c r="E31" s="53">
        <v>0</v>
      </c>
      <c r="F31" s="52">
        <v>0</v>
      </c>
    </row>
    <row r="32" spans="1:6" ht="8.6999999999999993" customHeight="1" x14ac:dyDescent="0.3">
      <c r="A32" s="20"/>
      <c r="B32" s="51" t="s">
        <v>39</v>
      </c>
      <c r="C32" s="52">
        <v>0</v>
      </c>
      <c r="D32" s="53">
        <v>0</v>
      </c>
      <c r="E32" s="53">
        <v>0</v>
      </c>
      <c r="F32" s="52">
        <v>0</v>
      </c>
    </row>
    <row r="33" spans="1:6" ht="8.6999999999999993" customHeight="1" x14ac:dyDescent="0.3">
      <c r="A33" s="20" t="s">
        <v>40</v>
      </c>
      <c r="B33" s="48" t="s">
        <v>41</v>
      </c>
      <c r="C33" s="40">
        <v>0</v>
      </c>
      <c r="D33" s="41">
        <v>0</v>
      </c>
      <c r="E33" s="41">
        <v>0</v>
      </c>
      <c r="F33" s="40">
        <v>0</v>
      </c>
    </row>
    <row r="34" spans="1:6" ht="8.6999999999999993" customHeight="1" x14ac:dyDescent="0.3">
      <c r="A34" s="20" t="s">
        <v>42</v>
      </c>
      <c r="B34" s="54" t="s">
        <v>43</v>
      </c>
      <c r="C34" s="55">
        <v>0</v>
      </c>
      <c r="D34" s="56">
        <v>0</v>
      </c>
      <c r="E34" s="56">
        <v>0</v>
      </c>
      <c r="F34" s="55">
        <v>0</v>
      </c>
    </row>
    <row r="35" spans="1:6" ht="8.6999999999999993" customHeight="1" x14ac:dyDescent="0.3">
      <c r="A35" s="20"/>
      <c r="B35" s="32" t="s">
        <v>44</v>
      </c>
      <c r="C35" s="33">
        <f>SUM(C36:C37)</f>
        <v>0</v>
      </c>
      <c r="D35" s="34">
        <f>SUM(D36:D37)</f>
        <v>100000</v>
      </c>
      <c r="E35" s="34">
        <f>SUM(E36:E37)</f>
        <v>102996.12</v>
      </c>
      <c r="F35" s="33">
        <f>SUM(F36:F37)</f>
        <v>0</v>
      </c>
    </row>
    <row r="36" spans="1:6" ht="8.6999999999999993" customHeight="1" x14ac:dyDescent="0.3">
      <c r="A36" s="20" t="s">
        <v>45</v>
      </c>
      <c r="B36" s="29" t="s">
        <v>46</v>
      </c>
      <c r="C36" s="30">
        <v>0</v>
      </c>
      <c r="D36" s="31">
        <v>100000</v>
      </c>
      <c r="E36" s="31">
        <v>101808.89</v>
      </c>
      <c r="F36" s="30">
        <v>0</v>
      </c>
    </row>
    <row r="37" spans="1:6" ht="8.6999999999999993" customHeight="1" x14ac:dyDescent="0.3">
      <c r="A37" s="20">
        <v>407</v>
      </c>
      <c r="B37" s="29" t="s">
        <v>16</v>
      </c>
      <c r="C37" s="30">
        <v>0</v>
      </c>
      <c r="D37" s="31">
        <v>0</v>
      </c>
      <c r="E37" s="31">
        <v>1187.23</v>
      </c>
      <c r="F37" s="30">
        <v>0</v>
      </c>
    </row>
    <row r="38" spans="1:6" ht="8.6999999999999993" customHeight="1" x14ac:dyDescent="0.3">
      <c r="A38" s="20"/>
      <c r="B38" s="32" t="s">
        <v>47</v>
      </c>
      <c r="C38" s="33">
        <f>SUM(C39:C41)</f>
        <v>0</v>
      </c>
      <c r="D38" s="34">
        <f>SUM(D39:D41)</f>
        <v>29620901</v>
      </c>
      <c r="E38" s="34">
        <f>SUM(E39:E41)</f>
        <v>40861781.880000003</v>
      </c>
      <c r="F38" s="33">
        <f>SUM(F39:F41)</f>
        <v>0</v>
      </c>
    </row>
    <row r="39" spans="1:6" ht="8.6999999999999993" customHeight="1" x14ac:dyDescent="0.3">
      <c r="A39" s="20" t="s">
        <v>48</v>
      </c>
      <c r="B39" s="29" t="s">
        <v>49</v>
      </c>
      <c r="C39" s="30">
        <v>0</v>
      </c>
      <c r="D39" s="31">
        <v>22866684</v>
      </c>
      <c r="E39" s="31">
        <v>34435693.240000002</v>
      </c>
      <c r="F39" s="30">
        <v>0</v>
      </c>
    </row>
    <row r="40" spans="1:6" ht="8.6999999999999993" customHeight="1" x14ac:dyDescent="0.3">
      <c r="A40" s="20">
        <v>5580</v>
      </c>
      <c r="B40" s="29" t="s">
        <v>50</v>
      </c>
      <c r="C40" s="30">
        <v>0</v>
      </c>
      <c r="D40" s="31">
        <v>0</v>
      </c>
      <c r="E40" s="31">
        <v>0</v>
      </c>
      <c r="F40" s="30">
        <v>0</v>
      </c>
    </row>
    <row r="41" spans="1:6" ht="8.6999999999999993" customHeight="1" x14ac:dyDescent="0.3">
      <c r="A41" s="20" t="s">
        <v>51</v>
      </c>
      <c r="B41" s="29" t="s">
        <v>52</v>
      </c>
      <c r="C41" s="30">
        <v>0</v>
      </c>
      <c r="D41" s="31">
        <v>6754217</v>
      </c>
      <c r="E41" s="31">
        <v>6426088.6399999997</v>
      </c>
      <c r="F41" s="30">
        <v>0</v>
      </c>
    </row>
    <row r="42" spans="1:6" ht="8.6999999999999993" customHeight="1" x14ac:dyDescent="0.3">
      <c r="A42" s="20" t="s">
        <v>53</v>
      </c>
      <c r="B42" s="57" t="s">
        <v>54</v>
      </c>
      <c r="C42" s="58">
        <v>0</v>
      </c>
      <c r="D42" s="59">
        <v>0</v>
      </c>
      <c r="E42" s="59">
        <v>0</v>
      </c>
      <c r="F42" s="58">
        <v>0</v>
      </c>
    </row>
    <row r="43" spans="1:6" ht="8.6999999999999993" customHeight="1" x14ac:dyDescent="0.3">
      <c r="A43" s="20" t="s">
        <v>55</v>
      </c>
      <c r="B43" s="57" t="s">
        <v>56</v>
      </c>
      <c r="C43" s="58">
        <v>0</v>
      </c>
      <c r="D43" s="59">
        <v>0</v>
      </c>
      <c r="E43" s="59">
        <v>19333.13</v>
      </c>
      <c r="F43" s="58">
        <v>0</v>
      </c>
    </row>
    <row r="44" spans="1:6" ht="8.6999999999999993" customHeight="1" x14ac:dyDescent="0.3">
      <c r="A44" s="20" t="s">
        <v>57</v>
      </c>
      <c r="B44" s="32" t="s">
        <v>58</v>
      </c>
      <c r="C44" s="58">
        <v>0</v>
      </c>
      <c r="D44" s="59">
        <v>0</v>
      </c>
      <c r="E44" s="59">
        <v>1214176.77</v>
      </c>
      <c r="F44" s="58">
        <v>0</v>
      </c>
    </row>
    <row r="45" spans="1:6" ht="8.6999999999999993" customHeight="1" x14ac:dyDescent="0.3">
      <c r="A45" s="20">
        <v>57</v>
      </c>
      <c r="B45" s="42" t="s">
        <v>59</v>
      </c>
      <c r="C45" s="60">
        <v>0</v>
      </c>
      <c r="D45" s="61">
        <v>9814014</v>
      </c>
      <c r="E45" s="61">
        <v>11453495.130000001</v>
      </c>
      <c r="F45" s="60">
        <v>0</v>
      </c>
    </row>
    <row r="46" spans="1:6" ht="11.1" customHeight="1" x14ac:dyDescent="0.3">
      <c r="A46" s="62"/>
      <c r="B46" s="63" t="s">
        <v>60</v>
      </c>
      <c r="C46" s="64">
        <f>C11+C28</f>
        <v>0</v>
      </c>
      <c r="D46" s="64">
        <f>D11+D28</f>
        <v>649064588</v>
      </c>
      <c r="E46" s="64">
        <f>E11+E28</f>
        <v>663311832.03999984</v>
      </c>
      <c r="F46" s="64">
        <f>F11+F28</f>
        <v>0</v>
      </c>
    </row>
    <row r="47" spans="1:6" ht="11.1" customHeight="1" x14ac:dyDescent="0.3">
      <c r="A47" s="65"/>
      <c r="B47" s="21" t="s">
        <v>61</v>
      </c>
      <c r="C47" s="22"/>
      <c r="D47" s="23"/>
      <c r="E47" s="23"/>
      <c r="F47" s="23"/>
    </row>
    <row r="48" spans="1:6" ht="8.6999999999999993" customHeight="1" x14ac:dyDescent="0.3">
      <c r="A48" s="20"/>
      <c r="B48" s="24" t="s">
        <v>62</v>
      </c>
      <c r="C48" s="45">
        <f>C49+C59+C60</f>
        <v>0</v>
      </c>
      <c r="D48" s="45">
        <f>D49+D59+D60</f>
        <v>559817579.11000001</v>
      </c>
      <c r="E48" s="45">
        <f>E49+E59+E60</f>
        <v>567951272.75</v>
      </c>
      <c r="F48" s="45">
        <f>F49+F59+F60</f>
        <v>0</v>
      </c>
    </row>
    <row r="49" spans="1:6" ht="8.6999999999999993" customHeight="1" x14ac:dyDescent="0.3">
      <c r="A49" s="20"/>
      <c r="B49" s="26" t="s">
        <v>63</v>
      </c>
      <c r="C49" s="66">
        <f>C50+C51+C52+C53+C54+C55+C56+C57+C58</f>
        <v>0</v>
      </c>
      <c r="D49" s="67">
        <f>D50+D51+D52+D53+D54+D55+D56+D57+D58</f>
        <v>10249607.07</v>
      </c>
      <c r="E49" s="67">
        <f>E50+E51+E52+E53+E54+E55+E56+E57+E58</f>
        <v>17363427.57</v>
      </c>
      <c r="F49" s="66">
        <f>F50+F51+F52+F53+F54+F55+F56+F57+F58</f>
        <v>0</v>
      </c>
    </row>
    <row r="50" spans="1:6" ht="8.6999999999999993" customHeight="1" x14ac:dyDescent="0.3">
      <c r="A50" s="20" t="s">
        <v>64</v>
      </c>
      <c r="B50" s="48" t="s">
        <v>65</v>
      </c>
      <c r="C50" s="38">
        <v>0</v>
      </c>
      <c r="D50" s="39">
        <v>1000000</v>
      </c>
      <c r="E50" s="39">
        <v>1000000</v>
      </c>
      <c r="F50" s="38">
        <v>0</v>
      </c>
    </row>
    <row r="51" spans="1:6" ht="8.6999999999999993" customHeight="1" x14ac:dyDescent="0.3">
      <c r="A51" s="20">
        <v>110</v>
      </c>
      <c r="B51" s="68" t="s">
        <v>66</v>
      </c>
      <c r="C51" s="38">
        <v>0</v>
      </c>
      <c r="D51" s="39">
        <v>0</v>
      </c>
      <c r="E51" s="39">
        <v>0</v>
      </c>
      <c r="F51" s="38">
        <v>0</v>
      </c>
    </row>
    <row r="52" spans="1:6" ht="8.6999999999999993" customHeight="1" x14ac:dyDescent="0.3">
      <c r="A52" s="20" t="s">
        <v>67</v>
      </c>
      <c r="B52" s="48" t="s">
        <v>68</v>
      </c>
      <c r="C52" s="38">
        <v>0</v>
      </c>
      <c r="D52" s="39">
        <v>18745718.07</v>
      </c>
      <c r="E52" s="39">
        <v>18745718.07</v>
      </c>
      <c r="F52" s="38">
        <v>0</v>
      </c>
    </row>
    <row r="53" spans="1:6" ht="8.6999999999999993" customHeight="1" x14ac:dyDescent="0.3">
      <c r="A53" s="20" t="s">
        <v>69</v>
      </c>
      <c r="B53" s="68" t="s">
        <v>70</v>
      </c>
      <c r="C53" s="38">
        <v>0</v>
      </c>
      <c r="D53" s="39">
        <v>0</v>
      </c>
      <c r="E53" s="39">
        <v>0</v>
      </c>
      <c r="F53" s="38">
        <v>0</v>
      </c>
    </row>
    <row r="54" spans="1:6" ht="8.6999999999999993" customHeight="1" x14ac:dyDescent="0.3">
      <c r="A54" s="20" t="s">
        <v>71</v>
      </c>
      <c r="B54" s="68" t="s">
        <v>72</v>
      </c>
      <c r="C54" s="38">
        <v>0</v>
      </c>
      <c r="D54" s="39">
        <v>0</v>
      </c>
      <c r="E54" s="39">
        <v>0</v>
      </c>
      <c r="F54" s="38">
        <v>0</v>
      </c>
    </row>
    <row r="55" spans="1:6" ht="8.6999999999999993" customHeight="1" x14ac:dyDescent="0.3">
      <c r="A55" s="20">
        <v>118</v>
      </c>
      <c r="B55" s="68" t="s">
        <v>73</v>
      </c>
      <c r="C55" s="38">
        <v>0</v>
      </c>
      <c r="D55" s="39">
        <v>0</v>
      </c>
      <c r="E55" s="39">
        <v>0</v>
      </c>
      <c r="F55" s="38">
        <v>0</v>
      </c>
    </row>
    <row r="56" spans="1:6" ht="8.6999999999999993" customHeight="1" x14ac:dyDescent="0.3">
      <c r="A56" s="20">
        <v>129</v>
      </c>
      <c r="B56" s="48" t="s">
        <v>74</v>
      </c>
      <c r="C56" s="38">
        <v>0</v>
      </c>
      <c r="D56" s="39">
        <v>-9496111</v>
      </c>
      <c r="E56" s="39">
        <v>-2382290.5</v>
      </c>
      <c r="F56" s="38">
        <v>0</v>
      </c>
    </row>
    <row r="57" spans="1:6" ht="8.6999999999999993" customHeight="1" x14ac:dyDescent="0.3">
      <c r="A57" s="69" t="s">
        <v>75</v>
      </c>
      <c r="B57" s="68" t="s">
        <v>76</v>
      </c>
      <c r="C57" s="38">
        <v>0</v>
      </c>
      <c r="D57" s="39">
        <v>0</v>
      </c>
      <c r="E57" s="39">
        <v>0</v>
      </c>
      <c r="F57" s="38">
        <v>0</v>
      </c>
    </row>
    <row r="58" spans="1:6" ht="8.6999999999999993" customHeight="1" x14ac:dyDescent="0.3">
      <c r="A58" s="20">
        <v>111</v>
      </c>
      <c r="B58" s="68" t="s">
        <v>77</v>
      </c>
      <c r="C58" s="38">
        <v>0</v>
      </c>
      <c r="D58" s="39">
        <v>0</v>
      </c>
      <c r="E58" s="39">
        <v>0</v>
      </c>
      <c r="F58" s="38">
        <v>0</v>
      </c>
    </row>
    <row r="59" spans="1:6" ht="8.6999999999999993" customHeight="1" x14ac:dyDescent="0.3">
      <c r="A59" s="20" t="s">
        <v>78</v>
      </c>
      <c r="B59" s="37" t="s">
        <v>79</v>
      </c>
      <c r="C59" s="38">
        <v>0</v>
      </c>
      <c r="D59" s="39">
        <v>0</v>
      </c>
      <c r="E59" s="39">
        <v>0</v>
      </c>
      <c r="F59" s="38">
        <v>0</v>
      </c>
    </row>
    <row r="60" spans="1:6" ht="8.6999999999999993" customHeight="1" x14ac:dyDescent="0.3">
      <c r="A60" s="20" t="s">
        <v>80</v>
      </c>
      <c r="B60" s="42" t="s">
        <v>81</v>
      </c>
      <c r="C60" s="38">
        <v>0</v>
      </c>
      <c r="D60" s="39">
        <v>549567972.03999996</v>
      </c>
      <c r="E60" s="39">
        <v>550587845.17999995</v>
      </c>
      <c r="F60" s="38">
        <v>0</v>
      </c>
    </row>
    <row r="61" spans="1:6" ht="8.6999999999999993" customHeight="1" x14ac:dyDescent="0.3">
      <c r="A61" s="20"/>
      <c r="B61" s="24" t="s">
        <v>82</v>
      </c>
      <c r="C61" s="45">
        <f>C62+C66+C71+C72+C73+C74+C75</f>
        <v>0</v>
      </c>
      <c r="D61" s="45">
        <f>D62+D66+D71+D72+D73+D74+D75</f>
        <v>62658971.890000001</v>
      </c>
      <c r="E61" s="45">
        <f>E62+E66+E71+E72+E73+E74+E75</f>
        <v>63347840.020000003</v>
      </c>
      <c r="F61" s="45">
        <f>F62+F66+F71+F72+F73+F74+F75</f>
        <v>0</v>
      </c>
    </row>
    <row r="62" spans="1:6" ht="8.6999999999999993" customHeight="1" x14ac:dyDescent="0.3">
      <c r="A62" s="20"/>
      <c r="B62" s="70" t="s">
        <v>83</v>
      </c>
      <c r="C62" s="46">
        <f>SUM(C63:C65)</f>
        <v>0</v>
      </c>
      <c r="D62" s="47">
        <f>SUM(D63:D65)</f>
        <v>0</v>
      </c>
      <c r="E62" s="47">
        <f>SUM(E63:E65)</f>
        <v>0</v>
      </c>
      <c r="F62" s="46">
        <f>SUM(F63:F65)</f>
        <v>0</v>
      </c>
    </row>
    <row r="63" spans="1:6" ht="8.6999999999999993" customHeight="1" x14ac:dyDescent="0.3">
      <c r="A63" s="20">
        <v>140</v>
      </c>
      <c r="B63" s="29" t="s">
        <v>84</v>
      </c>
      <c r="C63" s="52">
        <v>0</v>
      </c>
      <c r="D63" s="53">
        <v>0</v>
      </c>
      <c r="E63" s="53">
        <v>0</v>
      </c>
      <c r="F63" s="52">
        <v>0</v>
      </c>
    </row>
    <row r="64" spans="1:6" ht="8.6999999999999993" customHeight="1" x14ac:dyDescent="0.3">
      <c r="A64" s="20">
        <v>143</v>
      </c>
      <c r="B64" s="29" t="s">
        <v>85</v>
      </c>
      <c r="C64" s="52">
        <v>0</v>
      </c>
      <c r="D64" s="53">
        <v>0</v>
      </c>
      <c r="E64" s="53">
        <v>0</v>
      </c>
      <c r="F64" s="52">
        <v>0</v>
      </c>
    </row>
    <row r="65" spans="1:6" ht="8.6999999999999993" customHeight="1" x14ac:dyDescent="0.3">
      <c r="A65" s="20" t="s">
        <v>86</v>
      </c>
      <c r="B65" s="29" t="s">
        <v>87</v>
      </c>
      <c r="C65" s="52">
        <v>0</v>
      </c>
      <c r="D65" s="53">
        <v>0</v>
      </c>
      <c r="E65" s="53">
        <v>0</v>
      </c>
      <c r="F65" s="52">
        <v>0</v>
      </c>
    </row>
    <row r="66" spans="1:6" ht="8.6999999999999993" customHeight="1" x14ac:dyDescent="0.3">
      <c r="A66" s="20"/>
      <c r="B66" s="32" t="s">
        <v>88</v>
      </c>
      <c r="C66" s="49">
        <f>SUM(C67:C70)</f>
        <v>0</v>
      </c>
      <c r="D66" s="50">
        <f>SUM(D67:D70)</f>
        <v>239108.89</v>
      </c>
      <c r="E66" s="50">
        <f>SUM(E67:E70)</f>
        <v>239108.89</v>
      </c>
      <c r="F66" s="49">
        <f>SUM(F67:F70)</f>
        <v>0</v>
      </c>
    </row>
    <row r="67" spans="1:6" ht="8.6999999999999993" customHeight="1" x14ac:dyDescent="0.3">
      <c r="A67" s="20" t="s">
        <v>89</v>
      </c>
      <c r="B67" s="29" t="s">
        <v>90</v>
      </c>
      <c r="C67" s="52">
        <v>0</v>
      </c>
      <c r="D67" s="53">
        <v>0</v>
      </c>
      <c r="E67" s="53">
        <v>0</v>
      </c>
      <c r="F67" s="52">
        <v>0</v>
      </c>
    </row>
    <row r="68" spans="1:6" ht="8.6999999999999993" customHeight="1" x14ac:dyDescent="0.3">
      <c r="A68" s="20" t="s">
        <v>91</v>
      </c>
      <c r="B68" s="29" t="s">
        <v>92</v>
      </c>
      <c r="C68" s="52">
        <v>0</v>
      </c>
      <c r="D68" s="53">
        <v>0</v>
      </c>
      <c r="E68" s="53">
        <v>0</v>
      </c>
      <c r="F68" s="52">
        <v>0</v>
      </c>
    </row>
    <row r="69" spans="1:6" ht="8.6999999999999993" customHeight="1" x14ac:dyDescent="0.3">
      <c r="A69" s="20" t="s">
        <v>93</v>
      </c>
      <c r="B69" s="29" t="s">
        <v>94</v>
      </c>
      <c r="C69" s="52">
        <v>0</v>
      </c>
      <c r="D69" s="53">
        <v>0</v>
      </c>
      <c r="E69" s="53">
        <v>0</v>
      </c>
      <c r="F69" s="52">
        <v>0</v>
      </c>
    </row>
    <row r="70" spans="1:6" ht="8.6999999999999993" customHeight="1" x14ac:dyDescent="0.3">
      <c r="A70" s="20" t="s">
        <v>95</v>
      </c>
      <c r="B70" s="29" t="s">
        <v>96</v>
      </c>
      <c r="C70" s="52">
        <v>0</v>
      </c>
      <c r="D70" s="53">
        <v>239108.89</v>
      </c>
      <c r="E70" s="53">
        <v>239108.89</v>
      </c>
      <c r="F70" s="52">
        <v>0</v>
      </c>
    </row>
    <row r="71" spans="1:6" ht="8.6999999999999993" customHeight="1" x14ac:dyDescent="0.3">
      <c r="A71" s="20" t="s">
        <v>97</v>
      </c>
      <c r="B71" s="37" t="s">
        <v>98</v>
      </c>
      <c r="C71" s="38">
        <v>0</v>
      </c>
      <c r="D71" s="39">
        <v>0</v>
      </c>
      <c r="E71" s="39">
        <v>0</v>
      </c>
      <c r="F71" s="38">
        <v>0</v>
      </c>
    </row>
    <row r="72" spans="1:6" ht="8.6999999999999993" customHeight="1" x14ac:dyDescent="0.3">
      <c r="A72" s="20">
        <v>479</v>
      </c>
      <c r="B72" s="32" t="s">
        <v>99</v>
      </c>
      <c r="C72" s="38">
        <v>0</v>
      </c>
      <c r="D72" s="39">
        <v>62419863</v>
      </c>
      <c r="E72" s="39">
        <v>63108731.130000003</v>
      </c>
      <c r="F72" s="38">
        <v>0</v>
      </c>
    </row>
    <row r="73" spans="1:6" ht="8.6999999999999993" customHeight="1" x14ac:dyDescent="0.3">
      <c r="A73" s="20">
        <v>181</v>
      </c>
      <c r="B73" s="37" t="s">
        <v>100</v>
      </c>
      <c r="C73" s="38">
        <v>0</v>
      </c>
      <c r="D73" s="39">
        <v>0</v>
      </c>
      <c r="E73" s="39">
        <v>0</v>
      </c>
      <c r="F73" s="38">
        <v>0</v>
      </c>
    </row>
    <row r="74" spans="1:6" ht="8.6999999999999993" customHeight="1" x14ac:dyDescent="0.3">
      <c r="A74" s="20"/>
      <c r="B74" s="37" t="s">
        <v>101</v>
      </c>
      <c r="C74" s="38">
        <v>0</v>
      </c>
      <c r="D74" s="39">
        <v>0</v>
      </c>
      <c r="E74" s="39">
        <v>0</v>
      </c>
      <c r="F74" s="38">
        <v>0</v>
      </c>
    </row>
    <row r="75" spans="1:6" ht="8.6999999999999993" customHeight="1" x14ac:dyDescent="0.3">
      <c r="A75" s="20"/>
      <c r="B75" s="71" t="s">
        <v>102</v>
      </c>
      <c r="C75" s="72">
        <v>0</v>
      </c>
      <c r="D75" s="73">
        <v>0</v>
      </c>
      <c r="E75" s="73">
        <v>0</v>
      </c>
      <c r="F75" s="72">
        <v>0</v>
      </c>
    </row>
    <row r="76" spans="1:6" ht="8.6999999999999993" customHeight="1" x14ac:dyDescent="0.3">
      <c r="A76" s="20"/>
      <c r="B76" s="24" t="s">
        <v>103</v>
      </c>
      <c r="C76" s="45">
        <f>C77+C78+C82+C87+C88+C91+C92</f>
        <v>0</v>
      </c>
      <c r="D76" s="45">
        <f>D77+D78+D82+D87+D88+D91+D92</f>
        <v>26588037</v>
      </c>
      <c r="E76" s="45">
        <f>E77+E78+E82+E87+E88+E91+E92</f>
        <v>32012719.27</v>
      </c>
      <c r="F76" s="45">
        <f>F77+F78+F82+F87+F88+F91+F92</f>
        <v>0</v>
      </c>
    </row>
    <row r="77" spans="1:6" ht="8.6999999999999993" customHeight="1" x14ac:dyDescent="0.3">
      <c r="A77" s="20" t="s">
        <v>104</v>
      </c>
      <c r="B77" s="70" t="s">
        <v>105</v>
      </c>
      <c r="C77" s="74">
        <v>0</v>
      </c>
      <c r="D77" s="75">
        <v>0</v>
      </c>
      <c r="E77" s="75">
        <v>0</v>
      </c>
      <c r="F77" s="74">
        <v>0</v>
      </c>
    </row>
    <row r="78" spans="1:6" ht="8.6999999999999993" customHeight="1" x14ac:dyDescent="0.3">
      <c r="A78" s="20"/>
      <c r="B78" s="37" t="s">
        <v>106</v>
      </c>
      <c r="C78" s="49">
        <f>SUM(C79:C81)</f>
        <v>0</v>
      </c>
      <c r="D78" s="50">
        <f>SUM(D79:D81)</f>
        <v>6689666.5</v>
      </c>
      <c r="E78" s="50">
        <f>SUM(E79:E81)</f>
        <v>4210931.1100000003</v>
      </c>
      <c r="F78" s="49">
        <f>SUM(F79:F81)</f>
        <v>0</v>
      </c>
    </row>
    <row r="79" spans="1:6" ht="8.6999999999999993" customHeight="1" x14ac:dyDescent="0.3">
      <c r="A79" s="20">
        <v>5290</v>
      </c>
      <c r="B79" s="29" t="s">
        <v>84</v>
      </c>
      <c r="C79" s="52">
        <v>0</v>
      </c>
      <c r="D79" s="53">
        <v>856301</v>
      </c>
      <c r="E79" s="53">
        <v>1828049.76</v>
      </c>
      <c r="F79" s="52">
        <v>0</v>
      </c>
    </row>
    <row r="80" spans="1:6" ht="8.6999999999999993" customHeight="1" x14ac:dyDescent="0.3">
      <c r="A80" s="20">
        <v>5293</v>
      </c>
      <c r="B80" s="29" t="s">
        <v>107</v>
      </c>
      <c r="C80" s="52">
        <v>0</v>
      </c>
      <c r="D80" s="53">
        <v>0</v>
      </c>
      <c r="E80" s="53">
        <v>0</v>
      </c>
      <c r="F80" s="52">
        <v>0</v>
      </c>
    </row>
    <row r="81" spans="1:6" ht="8.6999999999999993" customHeight="1" x14ac:dyDescent="0.3">
      <c r="A81" s="20" t="s">
        <v>108</v>
      </c>
      <c r="B81" s="29" t="s">
        <v>87</v>
      </c>
      <c r="C81" s="52">
        <v>0</v>
      </c>
      <c r="D81" s="53">
        <v>5833365.5</v>
      </c>
      <c r="E81" s="53">
        <v>2382881.35</v>
      </c>
      <c r="F81" s="52">
        <v>0</v>
      </c>
    </row>
    <row r="82" spans="1:6" ht="8.6999999999999993" customHeight="1" x14ac:dyDescent="0.3">
      <c r="A82" s="20"/>
      <c r="B82" s="32" t="s">
        <v>109</v>
      </c>
      <c r="C82" s="49">
        <f>SUM(C83:C86)</f>
        <v>0</v>
      </c>
      <c r="D82" s="50">
        <f>SUM(D83:D86)</f>
        <v>1207630.5</v>
      </c>
      <c r="E82" s="50">
        <f>SUM(E83:E86)</f>
        <v>2532232.34</v>
      </c>
      <c r="F82" s="49">
        <f>SUM(F83:F86)</f>
        <v>0</v>
      </c>
    </row>
    <row r="83" spans="1:6" ht="8.6999999999999993" customHeight="1" x14ac:dyDescent="0.3">
      <c r="A83" s="20" t="s">
        <v>110</v>
      </c>
      <c r="B83" s="29" t="s">
        <v>90</v>
      </c>
      <c r="C83" s="30">
        <v>0</v>
      </c>
      <c r="D83" s="31">
        <v>0</v>
      </c>
      <c r="E83" s="31">
        <v>0</v>
      </c>
      <c r="F83" s="30">
        <v>0</v>
      </c>
    </row>
    <row r="84" spans="1:6" ht="8.6999999999999993" customHeight="1" x14ac:dyDescent="0.3">
      <c r="A84" s="20" t="s">
        <v>111</v>
      </c>
      <c r="B84" s="29" t="s">
        <v>92</v>
      </c>
      <c r="C84" s="30">
        <v>0</v>
      </c>
      <c r="D84" s="31">
        <v>0</v>
      </c>
      <c r="E84" s="31">
        <v>0</v>
      </c>
      <c r="F84" s="30">
        <v>0</v>
      </c>
    </row>
    <row r="85" spans="1:6" ht="8.6999999999999993" customHeight="1" x14ac:dyDescent="0.3">
      <c r="A85" s="20" t="s">
        <v>112</v>
      </c>
      <c r="B85" s="29" t="s">
        <v>94</v>
      </c>
      <c r="C85" s="30">
        <v>0</v>
      </c>
      <c r="D85" s="31">
        <v>0</v>
      </c>
      <c r="E85" s="31">
        <v>0</v>
      </c>
      <c r="F85" s="30">
        <v>0</v>
      </c>
    </row>
    <row r="86" spans="1:6" ht="8.6999999999999993" customHeight="1" x14ac:dyDescent="0.3">
      <c r="A86" s="20" t="s">
        <v>113</v>
      </c>
      <c r="B86" s="35" t="s">
        <v>114</v>
      </c>
      <c r="C86" s="30">
        <v>0</v>
      </c>
      <c r="D86" s="31">
        <v>1207630.5</v>
      </c>
      <c r="E86" s="31">
        <v>2532232.34</v>
      </c>
      <c r="F86" s="30">
        <v>0</v>
      </c>
    </row>
    <row r="87" spans="1:6" ht="8.6999999999999993" customHeight="1" x14ac:dyDescent="0.3">
      <c r="A87" s="20" t="s">
        <v>115</v>
      </c>
      <c r="B87" s="32" t="s">
        <v>116</v>
      </c>
      <c r="C87" s="38">
        <v>0</v>
      </c>
      <c r="D87" s="39">
        <v>0</v>
      </c>
      <c r="E87" s="39">
        <v>0</v>
      </c>
      <c r="F87" s="38">
        <v>0</v>
      </c>
    </row>
    <row r="88" spans="1:6" ht="8.6999999999999993" customHeight="1" x14ac:dyDescent="0.3">
      <c r="A88" s="20"/>
      <c r="B88" s="32" t="s">
        <v>117</v>
      </c>
      <c r="C88" s="49">
        <f>SUM(C89:C90)</f>
        <v>0</v>
      </c>
      <c r="D88" s="50">
        <f>SUM(D89:D90)</f>
        <v>17735577</v>
      </c>
      <c r="E88" s="50">
        <f>SUM(E89:E90)</f>
        <v>20858987.68</v>
      </c>
      <c r="F88" s="49">
        <f>SUM(F89:F90)</f>
        <v>0</v>
      </c>
    </row>
    <row r="89" spans="1:6" ht="8.6999999999999993" customHeight="1" x14ac:dyDescent="0.3">
      <c r="A89" s="20" t="s">
        <v>118</v>
      </c>
      <c r="B89" s="29" t="s">
        <v>119</v>
      </c>
      <c r="C89" s="30">
        <v>0</v>
      </c>
      <c r="D89" s="31">
        <v>14886292</v>
      </c>
      <c r="E89" s="31">
        <v>12366073.99</v>
      </c>
      <c r="F89" s="30">
        <v>0</v>
      </c>
    </row>
    <row r="90" spans="1:6" ht="8.6999999999999993" customHeight="1" x14ac:dyDescent="0.3">
      <c r="A90" s="20" t="s">
        <v>121</v>
      </c>
      <c r="B90" s="29" t="s">
        <v>122</v>
      </c>
      <c r="C90" s="30">
        <v>0</v>
      </c>
      <c r="D90" s="31">
        <v>2849285</v>
      </c>
      <c r="E90" s="31">
        <v>8492913.6899999995</v>
      </c>
      <c r="F90" s="30">
        <v>0</v>
      </c>
    </row>
    <row r="91" spans="1:6" ht="8.6999999999999993" customHeight="1" x14ac:dyDescent="0.3">
      <c r="A91" s="20" t="s">
        <v>123</v>
      </c>
      <c r="B91" s="32" t="s">
        <v>124</v>
      </c>
      <c r="C91" s="38">
        <v>0</v>
      </c>
      <c r="D91" s="39">
        <v>955163</v>
      </c>
      <c r="E91" s="39">
        <v>4410568.1399999997</v>
      </c>
      <c r="F91" s="38">
        <v>0</v>
      </c>
    </row>
    <row r="92" spans="1:6" ht="8.6999999999999993" customHeight="1" x14ac:dyDescent="0.3">
      <c r="A92" s="20"/>
      <c r="B92" s="42" t="s">
        <v>125</v>
      </c>
      <c r="C92" s="72">
        <v>0</v>
      </c>
      <c r="D92" s="73">
        <v>0</v>
      </c>
      <c r="E92" s="73">
        <v>0</v>
      </c>
      <c r="F92" s="72">
        <v>0</v>
      </c>
    </row>
    <row r="93" spans="1:6" ht="11.1" customHeight="1" x14ac:dyDescent="0.3">
      <c r="A93" s="62"/>
      <c r="B93" s="63" t="s">
        <v>126</v>
      </c>
      <c r="C93" s="64">
        <f>C48+C61+C76</f>
        <v>0</v>
      </c>
      <c r="D93" s="64">
        <f>D48+D61+D76</f>
        <v>649064588</v>
      </c>
      <c r="E93" s="64">
        <f>E48+E61+E76</f>
        <v>663311832.03999996</v>
      </c>
      <c r="F93" s="64">
        <f>F48+F61+F76</f>
        <v>0</v>
      </c>
    </row>
    <row r="94" spans="1:6" ht="12.75" customHeight="1" x14ac:dyDescent="0.3">
      <c r="A94" s="85"/>
      <c r="B94" s="86"/>
      <c r="C94" s="4"/>
      <c r="D94" s="4"/>
    </row>
    <row r="95" spans="1:6" x14ac:dyDescent="0.3">
      <c r="B95" s="80"/>
      <c r="E95" s="77"/>
      <c r="F95" s="77"/>
    </row>
    <row r="96" spans="1:6" x14ac:dyDescent="0.3">
      <c r="B96" s="78"/>
    </row>
    <row r="97" spans="2:3" x14ac:dyDescent="0.3">
      <c r="B97" s="78"/>
    </row>
    <row r="98" spans="2:3" x14ac:dyDescent="0.3">
      <c r="B98" s="78"/>
    </row>
    <row r="99" spans="2:3" x14ac:dyDescent="0.3">
      <c r="B99" s="78"/>
    </row>
    <row r="100" spans="2:3" x14ac:dyDescent="0.3">
      <c r="B100" s="80"/>
    </row>
    <row r="101" spans="2:3" x14ac:dyDescent="0.3">
      <c r="C101" s="4"/>
    </row>
    <row r="102" spans="2:3" x14ac:dyDescent="0.3">
      <c r="C102" s="4"/>
    </row>
    <row r="103" spans="2:3" x14ac:dyDescent="0.3">
      <c r="C103" s="4"/>
    </row>
    <row r="104" spans="2:3" x14ac:dyDescent="0.3">
      <c r="C104" s="4"/>
    </row>
    <row r="105" spans="2:3" x14ac:dyDescent="0.3">
      <c r="C105" s="4"/>
    </row>
    <row r="106" spans="2:3" x14ac:dyDescent="0.3">
      <c r="C106" s="4"/>
    </row>
    <row r="107" spans="2:3" x14ac:dyDescent="0.3">
      <c r="C107" s="4"/>
    </row>
    <row r="108" spans="2:3" x14ac:dyDescent="0.3">
      <c r="C108" s="4"/>
    </row>
    <row r="109" spans="2:3" x14ac:dyDescent="0.3">
      <c r="C109" s="4"/>
    </row>
    <row r="110" spans="2:3" x14ac:dyDescent="0.3">
      <c r="C110" s="4"/>
    </row>
    <row r="111" spans="2:3" x14ac:dyDescent="0.3">
      <c r="C111" s="4"/>
    </row>
    <row r="112" spans="2:3" x14ac:dyDescent="0.3">
      <c r="C112" s="4"/>
    </row>
    <row r="113" spans="3:3" x14ac:dyDescent="0.3">
      <c r="C113" s="4"/>
    </row>
  </sheetData>
  <mergeCells count="5">
    <mergeCell ref="C1:F1"/>
    <mergeCell ref="C2:F2"/>
    <mergeCell ref="C3:F3"/>
    <mergeCell ref="B5:D5"/>
    <mergeCell ref="B7:F7"/>
  </mergeCells>
  <dataValidations count="1">
    <dataValidation type="decimal" allowBlank="1" showErrorMessage="1" errorTitle="Error de datos" error="Sólo son posibles valores numéricos" sqref="E27 E67:E73 C63:F65 F26:F27 C26:D27" xr:uid="{1A59ED10-D1D9-419A-A6DC-EEA9C983D12F}">
      <formula1>-9999999999999.99</formula1>
      <formula2>9999999999999.99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AC2B-13E7-4575-AD2F-491FA42E8F4D}">
  <dimension ref="A1:E92"/>
  <sheetViews>
    <sheetView tabSelected="1" topLeftCell="B1" workbookViewId="0">
      <selection activeCell="H27" sqref="H27"/>
    </sheetView>
  </sheetViews>
  <sheetFormatPr baseColWidth="10" defaultColWidth="11.44140625" defaultRowHeight="10.199999999999999" x14ac:dyDescent="0.3"/>
  <cols>
    <col min="1" max="1" width="83.44140625" style="1" hidden="1" customWidth="1"/>
    <col min="2" max="2" width="64.33203125" style="4" customWidth="1"/>
    <col min="3" max="3" width="28" style="127" customWidth="1"/>
    <col min="4" max="256" width="11.44140625" style="4"/>
    <col min="257" max="257" width="0" style="4" hidden="1" customWidth="1"/>
    <col min="258" max="258" width="64.33203125" style="4" customWidth="1"/>
    <col min="259" max="259" width="28" style="4" customWidth="1"/>
    <col min="260" max="512" width="11.44140625" style="4"/>
    <col min="513" max="513" width="0" style="4" hidden="1" customWidth="1"/>
    <col min="514" max="514" width="64.33203125" style="4" customWidth="1"/>
    <col min="515" max="515" width="28" style="4" customWidth="1"/>
    <col min="516" max="768" width="11.44140625" style="4"/>
    <col min="769" max="769" width="0" style="4" hidden="1" customWidth="1"/>
    <col min="770" max="770" width="64.33203125" style="4" customWidth="1"/>
    <col min="771" max="771" width="28" style="4" customWidth="1"/>
    <col min="772" max="1024" width="11.44140625" style="4"/>
    <col min="1025" max="1025" width="0" style="4" hidden="1" customWidth="1"/>
    <col min="1026" max="1026" width="64.33203125" style="4" customWidth="1"/>
    <col min="1027" max="1027" width="28" style="4" customWidth="1"/>
    <col min="1028" max="1280" width="11.44140625" style="4"/>
    <col min="1281" max="1281" width="0" style="4" hidden="1" customWidth="1"/>
    <col min="1282" max="1282" width="64.33203125" style="4" customWidth="1"/>
    <col min="1283" max="1283" width="28" style="4" customWidth="1"/>
    <col min="1284" max="1536" width="11.44140625" style="4"/>
    <col min="1537" max="1537" width="0" style="4" hidden="1" customWidth="1"/>
    <col min="1538" max="1538" width="64.33203125" style="4" customWidth="1"/>
    <col min="1539" max="1539" width="28" style="4" customWidth="1"/>
    <col min="1540" max="1792" width="11.44140625" style="4"/>
    <col min="1793" max="1793" width="0" style="4" hidden="1" customWidth="1"/>
    <col min="1794" max="1794" width="64.33203125" style="4" customWidth="1"/>
    <col min="1795" max="1795" width="28" style="4" customWidth="1"/>
    <col min="1796" max="2048" width="11.44140625" style="4"/>
    <col min="2049" max="2049" width="0" style="4" hidden="1" customWidth="1"/>
    <col min="2050" max="2050" width="64.33203125" style="4" customWidth="1"/>
    <col min="2051" max="2051" width="28" style="4" customWidth="1"/>
    <col min="2052" max="2304" width="11.44140625" style="4"/>
    <col min="2305" max="2305" width="0" style="4" hidden="1" customWidth="1"/>
    <col min="2306" max="2306" width="64.33203125" style="4" customWidth="1"/>
    <col min="2307" max="2307" width="28" style="4" customWidth="1"/>
    <col min="2308" max="2560" width="11.44140625" style="4"/>
    <col min="2561" max="2561" width="0" style="4" hidden="1" customWidth="1"/>
    <col min="2562" max="2562" width="64.33203125" style="4" customWidth="1"/>
    <col min="2563" max="2563" width="28" style="4" customWidth="1"/>
    <col min="2564" max="2816" width="11.44140625" style="4"/>
    <col min="2817" max="2817" width="0" style="4" hidden="1" customWidth="1"/>
    <col min="2818" max="2818" width="64.33203125" style="4" customWidth="1"/>
    <col min="2819" max="2819" width="28" style="4" customWidth="1"/>
    <col min="2820" max="3072" width="11.44140625" style="4"/>
    <col min="3073" max="3073" width="0" style="4" hidden="1" customWidth="1"/>
    <col min="3074" max="3074" width="64.33203125" style="4" customWidth="1"/>
    <col min="3075" max="3075" width="28" style="4" customWidth="1"/>
    <col min="3076" max="3328" width="11.44140625" style="4"/>
    <col min="3329" max="3329" width="0" style="4" hidden="1" customWidth="1"/>
    <col min="3330" max="3330" width="64.33203125" style="4" customWidth="1"/>
    <col min="3331" max="3331" width="28" style="4" customWidth="1"/>
    <col min="3332" max="3584" width="11.44140625" style="4"/>
    <col min="3585" max="3585" width="0" style="4" hidden="1" customWidth="1"/>
    <col min="3586" max="3586" width="64.33203125" style="4" customWidth="1"/>
    <col min="3587" max="3587" width="28" style="4" customWidth="1"/>
    <col min="3588" max="3840" width="11.44140625" style="4"/>
    <col min="3841" max="3841" width="0" style="4" hidden="1" customWidth="1"/>
    <col min="3842" max="3842" width="64.33203125" style="4" customWidth="1"/>
    <col min="3843" max="3843" width="28" style="4" customWidth="1"/>
    <col min="3844" max="4096" width="11.44140625" style="4"/>
    <col min="4097" max="4097" width="0" style="4" hidden="1" customWidth="1"/>
    <col min="4098" max="4098" width="64.33203125" style="4" customWidth="1"/>
    <col min="4099" max="4099" width="28" style="4" customWidth="1"/>
    <col min="4100" max="4352" width="11.44140625" style="4"/>
    <col min="4353" max="4353" width="0" style="4" hidden="1" customWidth="1"/>
    <col min="4354" max="4354" width="64.33203125" style="4" customWidth="1"/>
    <col min="4355" max="4355" width="28" style="4" customWidth="1"/>
    <col min="4356" max="4608" width="11.44140625" style="4"/>
    <col min="4609" max="4609" width="0" style="4" hidden="1" customWidth="1"/>
    <col min="4610" max="4610" width="64.33203125" style="4" customWidth="1"/>
    <col min="4611" max="4611" width="28" style="4" customWidth="1"/>
    <col min="4612" max="4864" width="11.44140625" style="4"/>
    <col min="4865" max="4865" width="0" style="4" hidden="1" customWidth="1"/>
    <col min="4866" max="4866" width="64.33203125" style="4" customWidth="1"/>
    <col min="4867" max="4867" width="28" style="4" customWidth="1"/>
    <col min="4868" max="5120" width="11.44140625" style="4"/>
    <col min="5121" max="5121" width="0" style="4" hidden="1" customWidth="1"/>
    <col min="5122" max="5122" width="64.33203125" style="4" customWidth="1"/>
    <col min="5123" max="5123" width="28" style="4" customWidth="1"/>
    <col min="5124" max="5376" width="11.44140625" style="4"/>
    <col min="5377" max="5377" width="0" style="4" hidden="1" customWidth="1"/>
    <col min="5378" max="5378" width="64.33203125" style="4" customWidth="1"/>
    <col min="5379" max="5379" width="28" style="4" customWidth="1"/>
    <col min="5380" max="5632" width="11.44140625" style="4"/>
    <col min="5633" max="5633" width="0" style="4" hidden="1" customWidth="1"/>
    <col min="5634" max="5634" width="64.33203125" style="4" customWidth="1"/>
    <col min="5635" max="5635" width="28" style="4" customWidth="1"/>
    <col min="5636" max="5888" width="11.44140625" style="4"/>
    <col min="5889" max="5889" width="0" style="4" hidden="1" customWidth="1"/>
    <col min="5890" max="5890" width="64.33203125" style="4" customWidth="1"/>
    <col min="5891" max="5891" width="28" style="4" customWidth="1"/>
    <col min="5892" max="6144" width="11.44140625" style="4"/>
    <col min="6145" max="6145" width="0" style="4" hidden="1" customWidth="1"/>
    <col min="6146" max="6146" width="64.33203125" style="4" customWidth="1"/>
    <col min="6147" max="6147" width="28" style="4" customWidth="1"/>
    <col min="6148" max="6400" width="11.44140625" style="4"/>
    <col min="6401" max="6401" width="0" style="4" hidden="1" customWidth="1"/>
    <col min="6402" max="6402" width="64.33203125" style="4" customWidth="1"/>
    <col min="6403" max="6403" width="28" style="4" customWidth="1"/>
    <col min="6404" max="6656" width="11.44140625" style="4"/>
    <col min="6657" max="6657" width="0" style="4" hidden="1" customWidth="1"/>
    <col min="6658" max="6658" width="64.33203125" style="4" customWidth="1"/>
    <col min="6659" max="6659" width="28" style="4" customWidth="1"/>
    <col min="6660" max="6912" width="11.44140625" style="4"/>
    <col min="6913" max="6913" width="0" style="4" hidden="1" customWidth="1"/>
    <col min="6914" max="6914" width="64.33203125" style="4" customWidth="1"/>
    <col min="6915" max="6915" width="28" style="4" customWidth="1"/>
    <col min="6916" max="7168" width="11.44140625" style="4"/>
    <col min="7169" max="7169" width="0" style="4" hidden="1" customWidth="1"/>
    <col min="7170" max="7170" width="64.33203125" style="4" customWidth="1"/>
    <col min="7171" max="7171" width="28" style="4" customWidth="1"/>
    <col min="7172" max="7424" width="11.44140625" style="4"/>
    <col min="7425" max="7425" width="0" style="4" hidden="1" customWidth="1"/>
    <col min="7426" max="7426" width="64.33203125" style="4" customWidth="1"/>
    <col min="7427" max="7427" width="28" style="4" customWidth="1"/>
    <col min="7428" max="7680" width="11.44140625" style="4"/>
    <col min="7681" max="7681" width="0" style="4" hidden="1" customWidth="1"/>
    <col min="7682" max="7682" width="64.33203125" style="4" customWidth="1"/>
    <col min="7683" max="7683" width="28" style="4" customWidth="1"/>
    <col min="7684" max="7936" width="11.44140625" style="4"/>
    <col min="7937" max="7937" width="0" style="4" hidden="1" customWidth="1"/>
    <col min="7938" max="7938" width="64.33203125" style="4" customWidth="1"/>
    <col min="7939" max="7939" width="28" style="4" customWidth="1"/>
    <col min="7940" max="8192" width="11.44140625" style="4"/>
    <col min="8193" max="8193" width="0" style="4" hidden="1" customWidth="1"/>
    <col min="8194" max="8194" width="64.33203125" style="4" customWidth="1"/>
    <col min="8195" max="8195" width="28" style="4" customWidth="1"/>
    <col min="8196" max="8448" width="11.44140625" style="4"/>
    <col min="8449" max="8449" width="0" style="4" hidden="1" customWidth="1"/>
    <col min="8450" max="8450" width="64.33203125" style="4" customWidth="1"/>
    <col min="8451" max="8451" width="28" style="4" customWidth="1"/>
    <col min="8452" max="8704" width="11.44140625" style="4"/>
    <col min="8705" max="8705" width="0" style="4" hidden="1" customWidth="1"/>
    <col min="8706" max="8706" width="64.33203125" style="4" customWidth="1"/>
    <col min="8707" max="8707" width="28" style="4" customWidth="1"/>
    <col min="8708" max="8960" width="11.44140625" style="4"/>
    <col min="8961" max="8961" width="0" style="4" hidden="1" customWidth="1"/>
    <col min="8962" max="8962" width="64.33203125" style="4" customWidth="1"/>
    <col min="8963" max="8963" width="28" style="4" customWidth="1"/>
    <col min="8964" max="9216" width="11.44140625" style="4"/>
    <col min="9217" max="9217" width="0" style="4" hidden="1" customWidth="1"/>
    <col min="9218" max="9218" width="64.33203125" style="4" customWidth="1"/>
    <col min="9219" max="9219" width="28" style="4" customWidth="1"/>
    <col min="9220" max="9472" width="11.44140625" style="4"/>
    <col min="9473" max="9473" width="0" style="4" hidden="1" customWidth="1"/>
    <col min="9474" max="9474" width="64.33203125" style="4" customWidth="1"/>
    <col min="9475" max="9475" width="28" style="4" customWidth="1"/>
    <col min="9476" max="9728" width="11.44140625" style="4"/>
    <col min="9729" max="9729" width="0" style="4" hidden="1" customWidth="1"/>
    <col min="9730" max="9730" width="64.33203125" style="4" customWidth="1"/>
    <col min="9731" max="9731" width="28" style="4" customWidth="1"/>
    <col min="9732" max="9984" width="11.44140625" style="4"/>
    <col min="9985" max="9985" width="0" style="4" hidden="1" customWidth="1"/>
    <col min="9986" max="9986" width="64.33203125" style="4" customWidth="1"/>
    <col min="9987" max="9987" width="28" style="4" customWidth="1"/>
    <col min="9988" max="10240" width="11.44140625" style="4"/>
    <col min="10241" max="10241" width="0" style="4" hidden="1" customWidth="1"/>
    <col min="10242" max="10242" width="64.33203125" style="4" customWidth="1"/>
    <col min="10243" max="10243" width="28" style="4" customWidth="1"/>
    <col min="10244" max="10496" width="11.44140625" style="4"/>
    <col min="10497" max="10497" width="0" style="4" hidden="1" customWidth="1"/>
    <col min="10498" max="10498" width="64.33203125" style="4" customWidth="1"/>
    <col min="10499" max="10499" width="28" style="4" customWidth="1"/>
    <col min="10500" max="10752" width="11.44140625" style="4"/>
    <col min="10753" max="10753" width="0" style="4" hidden="1" customWidth="1"/>
    <col min="10754" max="10754" width="64.33203125" style="4" customWidth="1"/>
    <col min="10755" max="10755" width="28" style="4" customWidth="1"/>
    <col min="10756" max="11008" width="11.44140625" style="4"/>
    <col min="11009" max="11009" width="0" style="4" hidden="1" customWidth="1"/>
    <col min="11010" max="11010" width="64.33203125" style="4" customWidth="1"/>
    <col min="11011" max="11011" width="28" style="4" customWidth="1"/>
    <col min="11012" max="11264" width="11.44140625" style="4"/>
    <col min="11265" max="11265" width="0" style="4" hidden="1" customWidth="1"/>
    <col min="11266" max="11266" width="64.33203125" style="4" customWidth="1"/>
    <col min="11267" max="11267" width="28" style="4" customWidth="1"/>
    <col min="11268" max="11520" width="11.44140625" style="4"/>
    <col min="11521" max="11521" width="0" style="4" hidden="1" customWidth="1"/>
    <col min="11522" max="11522" width="64.33203125" style="4" customWidth="1"/>
    <col min="11523" max="11523" width="28" style="4" customWidth="1"/>
    <col min="11524" max="11776" width="11.44140625" style="4"/>
    <col min="11777" max="11777" width="0" style="4" hidden="1" customWidth="1"/>
    <col min="11778" max="11778" width="64.33203125" style="4" customWidth="1"/>
    <col min="11779" max="11779" width="28" style="4" customWidth="1"/>
    <col min="11780" max="12032" width="11.44140625" style="4"/>
    <col min="12033" max="12033" width="0" style="4" hidden="1" customWidth="1"/>
    <col min="12034" max="12034" width="64.33203125" style="4" customWidth="1"/>
    <col min="12035" max="12035" width="28" style="4" customWidth="1"/>
    <col min="12036" max="12288" width="11.44140625" style="4"/>
    <col min="12289" max="12289" width="0" style="4" hidden="1" customWidth="1"/>
    <col min="12290" max="12290" width="64.33203125" style="4" customWidth="1"/>
    <col min="12291" max="12291" width="28" style="4" customWidth="1"/>
    <col min="12292" max="12544" width="11.44140625" style="4"/>
    <col min="12545" max="12545" width="0" style="4" hidden="1" customWidth="1"/>
    <col min="12546" max="12546" width="64.33203125" style="4" customWidth="1"/>
    <col min="12547" max="12547" width="28" style="4" customWidth="1"/>
    <col min="12548" max="12800" width="11.44140625" style="4"/>
    <col min="12801" max="12801" width="0" style="4" hidden="1" customWidth="1"/>
    <col min="12802" max="12802" width="64.33203125" style="4" customWidth="1"/>
    <col min="12803" max="12803" width="28" style="4" customWidth="1"/>
    <col min="12804" max="13056" width="11.44140625" style="4"/>
    <col min="13057" max="13057" width="0" style="4" hidden="1" customWidth="1"/>
    <col min="13058" max="13058" width="64.33203125" style="4" customWidth="1"/>
    <col min="13059" max="13059" width="28" style="4" customWidth="1"/>
    <col min="13060" max="13312" width="11.44140625" style="4"/>
    <col min="13313" max="13313" width="0" style="4" hidden="1" customWidth="1"/>
    <col min="13314" max="13314" width="64.33203125" style="4" customWidth="1"/>
    <col min="13315" max="13315" width="28" style="4" customWidth="1"/>
    <col min="13316" max="13568" width="11.44140625" style="4"/>
    <col min="13569" max="13569" width="0" style="4" hidden="1" customWidth="1"/>
    <col min="13570" max="13570" width="64.33203125" style="4" customWidth="1"/>
    <col min="13571" max="13571" width="28" style="4" customWidth="1"/>
    <col min="13572" max="13824" width="11.44140625" style="4"/>
    <col min="13825" max="13825" width="0" style="4" hidden="1" customWidth="1"/>
    <col min="13826" max="13826" width="64.33203125" style="4" customWidth="1"/>
    <col min="13827" max="13827" width="28" style="4" customWidth="1"/>
    <col min="13828" max="14080" width="11.44140625" style="4"/>
    <col min="14081" max="14081" width="0" style="4" hidden="1" customWidth="1"/>
    <col min="14082" max="14082" width="64.33203125" style="4" customWidth="1"/>
    <col min="14083" max="14083" width="28" style="4" customWidth="1"/>
    <col min="14084" max="14336" width="11.44140625" style="4"/>
    <col min="14337" max="14337" width="0" style="4" hidden="1" customWidth="1"/>
    <col min="14338" max="14338" width="64.33203125" style="4" customWidth="1"/>
    <col min="14339" max="14339" width="28" style="4" customWidth="1"/>
    <col min="14340" max="14592" width="11.44140625" style="4"/>
    <col min="14593" max="14593" width="0" style="4" hidden="1" customWidth="1"/>
    <col min="14594" max="14594" width="64.33203125" style="4" customWidth="1"/>
    <col min="14595" max="14595" width="28" style="4" customWidth="1"/>
    <col min="14596" max="14848" width="11.44140625" style="4"/>
    <col min="14849" max="14849" width="0" style="4" hidden="1" customWidth="1"/>
    <col min="14850" max="14850" width="64.33203125" style="4" customWidth="1"/>
    <col min="14851" max="14851" width="28" style="4" customWidth="1"/>
    <col min="14852" max="15104" width="11.44140625" style="4"/>
    <col min="15105" max="15105" width="0" style="4" hidden="1" customWidth="1"/>
    <col min="15106" max="15106" width="64.33203125" style="4" customWidth="1"/>
    <col min="15107" max="15107" width="28" style="4" customWidth="1"/>
    <col min="15108" max="15360" width="11.44140625" style="4"/>
    <col min="15361" max="15361" width="0" style="4" hidden="1" customWidth="1"/>
    <col min="15362" max="15362" width="64.33203125" style="4" customWidth="1"/>
    <col min="15363" max="15363" width="28" style="4" customWidth="1"/>
    <col min="15364" max="15616" width="11.44140625" style="4"/>
    <col min="15617" max="15617" width="0" style="4" hidden="1" customWidth="1"/>
    <col min="15618" max="15618" width="64.33203125" style="4" customWidth="1"/>
    <col min="15619" max="15619" width="28" style="4" customWidth="1"/>
    <col min="15620" max="15872" width="11.44140625" style="4"/>
    <col min="15873" max="15873" width="0" style="4" hidden="1" customWidth="1"/>
    <col min="15874" max="15874" width="64.33203125" style="4" customWidth="1"/>
    <col min="15875" max="15875" width="28" style="4" customWidth="1"/>
    <col min="15876" max="16128" width="11.44140625" style="4"/>
    <col min="16129" max="16129" width="0" style="4" hidden="1" customWidth="1"/>
    <col min="16130" max="16130" width="64.33203125" style="4" customWidth="1"/>
    <col min="16131" max="16131" width="28" style="4" customWidth="1"/>
    <col min="16132" max="16384" width="11.44140625" style="4"/>
  </cols>
  <sheetData>
    <row r="1" spans="1:3" s="90" customFormat="1" ht="14.1" customHeight="1" x14ac:dyDescent="0.3">
      <c r="A1" s="87"/>
      <c r="B1" s="88" t="s">
        <v>130</v>
      </c>
      <c r="C1" s="89"/>
    </row>
    <row r="2" spans="1:3" ht="11.1" customHeight="1" x14ac:dyDescent="0.3">
      <c r="C2" s="91" t="s">
        <v>4</v>
      </c>
    </row>
    <row r="3" spans="1:3" ht="10.199999999999999" customHeight="1" x14ac:dyDescent="0.3">
      <c r="B3" s="92" t="s">
        <v>131</v>
      </c>
      <c r="C3" s="17"/>
    </row>
    <row r="4" spans="1:3" ht="9" customHeight="1" x14ac:dyDescent="0.3">
      <c r="B4" s="93"/>
      <c r="C4" s="94">
        <v>43465</v>
      </c>
    </row>
    <row r="5" spans="1:3" ht="10.199999999999999" customHeight="1" x14ac:dyDescent="0.3">
      <c r="B5" s="95"/>
      <c r="C5" s="96"/>
    </row>
    <row r="6" spans="1:3" ht="11.1" customHeight="1" x14ac:dyDescent="0.3">
      <c r="A6" s="20"/>
      <c r="B6" s="97" t="s">
        <v>9</v>
      </c>
      <c r="C6" s="98"/>
    </row>
    <row r="7" spans="1:3" ht="8.6999999999999993" customHeight="1" x14ac:dyDescent="0.3">
      <c r="A7" s="20"/>
      <c r="B7" s="99" t="s">
        <v>10</v>
      </c>
      <c r="C7" s="100">
        <f>C8+C13+C17+C20+C21+C22+C23</f>
        <v>605008265.24000001</v>
      </c>
    </row>
    <row r="8" spans="1:3" ht="8.6999999999999993" customHeight="1" x14ac:dyDescent="0.3">
      <c r="A8" s="20"/>
      <c r="B8" s="101" t="s">
        <v>11</v>
      </c>
      <c r="C8" s="102">
        <f>SUM(C9:C12)</f>
        <v>32540171.720000003</v>
      </c>
    </row>
    <row r="9" spans="1:3" ht="8.6999999999999993" customHeight="1" x14ac:dyDescent="0.3">
      <c r="A9" s="20" t="s">
        <v>12</v>
      </c>
      <c r="B9" s="103" t="s">
        <v>13</v>
      </c>
      <c r="C9" s="104">
        <v>0</v>
      </c>
    </row>
    <row r="10" spans="1:3" ht="8.6999999999999993" customHeight="1" x14ac:dyDescent="0.3">
      <c r="A10" s="20" t="s">
        <v>14</v>
      </c>
      <c r="B10" s="103" t="s">
        <v>15</v>
      </c>
      <c r="C10" s="104">
        <v>1185459.51</v>
      </c>
    </row>
    <row r="11" spans="1:3" ht="8.6999999999999993" customHeight="1" x14ac:dyDescent="0.3">
      <c r="A11" s="20">
        <v>209</v>
      </c>
      <c r="B11" s="103" t="s">
        <v>16</v>
      </c>
      <c r="C11" s="104">
        <v>0</v>
      </c>
    </row>
    <row r="12" spans="1:3" ht="8.6999999999999993" customHeight="1" x14ac:dyDescent="0.3">
      <c r="A12" s="20" t="s">
        <v>17</v>
      </c>
      <c r="B12" s="103" t="s">
        <v>18</v>
      </c>
      <c r="C12" s="104">
        <v>31354712.210000001</v>
      </c>
    </row>
    <row r="13" spans="1:3" ht="8.6999999999999993" customHeight="1" x14ac:dyDescent="0.3">
      <c r="A13" s="20"/>
      <c r="B13" s="105" t="s">
        <v>19</v>
      </c>
      <c r="C13" s="106">
        <f>SUM(C14:C16)</f>
        <v>572350515.62</v>
      </c>
    </row>
    <row r="14" spans="1:3" ht="8.6999999999999993" customHeight="1" x14ac:dyDescent="0.3">
      <c r="A14" s="20" t="s">
        <v>20</v>
      </c>
      <c r="B14" s="103" t="s">
        <v>21</v>
      </c>
      <c r="C14" s="104">
        <v>219452578.40000001</v>
      </c>
    </row>
    <row r="15" spans="1:3" ht="8.6999999999999993" customHeight="1" x14ac:dyDescent="0.3">
      <c r="A15" s="20">
        <v>239</v>
      </c>
      <c r="B15" s="103" t="s">
        <v>16</v>
      </c>
      <c r="C15" s="104">
        <v>0</v>
      </c>
    </row>
    <row r="16" spans="1:3" ht="8.6999999999999993" customHeight="1" x14ac:dyDescent="0.3">
      <c r="A16" s="20" t="s">
        <v>22</v>
      </c>
      <c r="B16" s="107" t="s">
        <v>23</v>
      </c>
      <c r="C16" s="104">
        <v>352897937.22000003</v>
      </c>
    </row>
    <row r="17" spans="1:3" ht="8.6999999999999993" customHeight="1" x14ac:dyDescent="0.3">
      <c r="A17" s="36"/>
      <c r="B17" s="108" t="s">
        <v>24</v>
      </c>
      <c r="C17" s="106">
        <f>SUM(C18:C19)</f>
        <v>0</v>
      </c>
    </row>
    <row r="18" spans="1:3" ht="8.6999999999999993" customHeight="1" x14ac:dyDescent="0.3">
      <c r="A18" s="20" t="s">
        <v>25</v>
      </c>
      <c r="B18" s="103" t="s">
        <v>26</v>
      </c>
      <c r="C18" s="104">
        <v>0</v>
      </c>
    </row>
    <row r="19" spans="1:3" ht="8.6999999999999993" customHeight="1" x14ac:dyDescent="0.3">
      <c r="A19" s="20" t="s">
        <v>27</v>
      </c>
      <c r="B19" s="103" t="s">
        <v>28</v>
      </c>
      <c r="C19" s="104">
        <v>0</v>
      </c>
    </row>
    <row r="20" spans="1:3" ht="8.6999999999999993" customHeight="1" x14ac:dyDescent="0.3">
      <c r="A20" s="20" t="s">
        <v>29</v>
      </c>
      <c r="B20" s="108" t="s">
        <v>30</v>
      </c>
      <c r="C20" s="109">
        <v>0</v>
      </c>
    </row>
    <row r="21" spans="1:3" ht="8.6999999999999993" customHeight="1" x14ac:dyDescent="0.3">
      <c r="A21" s="20" t="s">
        <v>31</v>
      </c>
      <c r="B21" s="105" t="s">
        <v>32</v>
      </c>
      <c r="C21" s="109">
        <v>114370.9</v>
      </c>
    </row>
    <row r="22" spans="1:3" ht="8.6999999999999993" customHeight="1" x14ac:dyDescent="0.3">
      <c r="A22" s="20">
        <v>474</v>
      </c>
      <c r="B22" s="105" t="s">
        <v>33</v>
      </c>
      <c r="C22" s="109">
        <v>3207</v>
      </c>
    </row>
    <row r="23" spans="1:3" ht="8.6999999999999993" customHeight="1" x14ac:dyDescent="0.3">
      <c r="A23" s="20"/>
      <c r="B23" s="110" t="s">
        <v>34</v>
      </c>
      <c r="C23" s="111">
        <v>0</v>
      </c>
    </row>
    <row r="24" spans="1:3" ht="8.6999999999999993" customHeight="1" x14ac:dyDescent="0.3">
      <c r="A24" s="20"/>
      <c r="B24" s="99" t="s">
        <v>35</v>
      </c>
      <c r="C24" s="100">
        <f>C25+C31+C34+C38+C39+C40+C41</f>
        <v>59227709.229999997</v>
      </c>
    </row>
    <row r="25" spans="1:3" ht="8.6999999999999993" customHeight="1" x14ac:dyDescent="0.3">
      <c r="A25" s="20"/>
      <c r="B25" s="101" t="s">
        <v>36</v>
      </c>
      <c r="C25" s="102">
        <f>C26+C29+C30</f>
        <v>0</v>
      </c>
    </row>
    <row r="26" spans="1:3" ht="8.6999999999999993" customHeight="1" x14ac:dyDescent="0.3">
      <c r="A26" s="20"/>
      <c r="B26" s="112" t="s">
        <v>37</v>
      </c>
      <c r="C26" s="106">
        <f>SUM(C27:C28)</f>
        <v>0</v>
      </c>
    </row>
    <row r="27" spans="1:3" ht="8.6999999999999993" customHeight="1" x14ac:dyDescent="0.3">
      <c r="A27" s="20" t="s">
        <v>38</v>
      </c>
      <c r="B27" s="113" t="s">
        <v>21</v>
      </c>
      <c r="C27" s="104">
        <v>0</v>
      </c>
    </row>
    <row r="28" spans="1:3" ht="8.6999999999999993" customHeight="1" x14ac:dyDescent="0.3">
      <c r="A28" s="20"/>
      <c r="B28" s="113" t="s">
        <v>39</v>
      </c>
      <c r="C28" s="104">
        <v>0</v>
      </c>
    </row>
    <row r="29" spans="1:3" ht="8.6999999999999993" customHeight="1" x14ac:dyDescent="0.3">
      <c r="A29" s="20" t="s">
        <v>40</v>
      </c>
      <c r="B29" s="112" t="s">
        <v>41</v>
      </c>
      <c r="C29" s="109">
        <v>0</v>
      </c>
    </row>
    <row r="30" spans="1:3" ht="8.6999999999999993" customHeight="1" x14ac:dyDescent="0.3">
      <c r="A30" s="20" t="s">
        <v>42</v>
      </c>
      <c r="B30" s="114" t="s">
        <v>43</v>
      </c>
      <c r="C30" s="115">
        <v>0</v>
      </c>
    </row>
    <row r="31" spans="1:3" ht="8.6999999999999993" customHeight="1" x14ac:dyDescent="0.3">
      <c r="A31" s="20"/>
      <c r="B31" s="105" t="s">
        <v>44</v>
      </c>
      <c r="C31" s="106">
        <f>SUM(C32:C33)</f>
        <v>61335.44</v>
      </c>
    </row>
    <row r="32" spans="1:3" ht="8.6999999999999993" customHeight="1" x14ac:dyDescent="0.3">
      <c r="A32" s="20" t="s">
        <v>45</v>
      </c>
      <c r="B32" s="103" t="s">
        <v>46</v>
      </c>
      <c r="C32" s="104">
        <v>60148.21</v>
      </c>
    </row>
    <row r="33" spans="1:3" ht="8.6999999999999993" customHeight="1" x14ac:dyDescent="0.3">
      <c r="A33" s="20">
        <v>407</v>
      </c>
      <c r="B33" s="103" t="s">
        <v>16</v>
      </c>
      <c r="C33" s="104">
        <v>1187.23</v>
      </c>
    </row>
    <row r="34" spans="1:3" ht="8.6999999999999993" customHeight="1" x14ac:dyDescent="0.3">
      <c r="A34" s="20"/>
      <c r="B34" s="105" t="s">
        <v>47</v>
      </c>
      <c r="C34" s="106">
        <f>SUM(C35:C37)</f>
        <v>48792064.519999996</v>
      </c>
    </row>
    <row r="35" spans="1:3" ht="8.6999999999999993" customHeight="1" x14ac:dyDescent="0.3">
      <c r="A35" s="20" t="s">
        <v>48</v>
      </c>
      <c r="B35" s="103" t="s">
        <v>49</v>
      </c>
      <c r="C35" s="104">
        <v>42108059.359999999</v>
      </c>
    </row>
    <row r="36" spans="1:3" ht="8.6999999999999993" customHeight="1" x14ac:dyDescent="0.3">
      <c r="A36" s="20">
        <v>5580</v>
      </c>
      <c r="B36" s="103" t="s">
        <v>50</v>
      </c>
      <c r="C36" s="104">
        <v>0</v>
      </c>
    </row>
    <row r="37" spans="1:3" ht="8.6999999999999993" customHeight="1" x14ac:dyDescent="0.3">
      <c r="A37" s="20" t="s">
        <v>51</v>
      </c>
      <c r="B37" s="103" t="s">
        <v>52</v>
      </c>
      <c r="C37" s="104">
        <v>6684005.1600000001</v>
      </c>
    </row>
    <row r="38" spans="1:3" ht="8.6999999999999993" customHeight="1" x14ac:dyDescent="0.3">
      <c r="A38" s="20" t="s">
        <v>53</v>
      </c>
      <c r="B38" s="116" t="s">
        <v>54</v>
      </c>
      <c r="C38" s="117">
        <v>0</v>
      </c>
    </row>
    <row r="39" spans="1:3" ht="8.6999999999999993" customHeight="1" x14ac:dyDescent="0.3">
      <c r="A39" s="20" t="s">
        <v>55</v>
      </c>
      <c r="B39" s="116" t="s">
        <v>56</v>
      </c>
      <c r="C39" s="117">
        <v>9165.09</v>
      </c>
    </row>
    <row r="40" spans="1:3" ht="8.6999999999999993" customHeight="1" x14ac:dyDescent="0.3">
      <c r="A40" s="20" t="s">
        <v>57</v>
      </c>
      <c r="B40" s="105" t="s">
        <v>58</v>
      </c>
      <c r="C40" s="117">
        <v>0</v>
      </c>
    </row>
    <row r="41" spans="1:3" ht="8.6999999999999993" customHeight="1" x14ac:dyDescent="0.3">
      <c r="A41" s="20">
        <v>57</v>
      </c>
      <c r="B41" s="110" t="s">
        <v>59</v>
      </c>
      <c r="C41" s="118">
        <v>10365144.18</v>
      </c>
    </row>
    <row r="42" spans="1:3" ht="8.6999999999999993" customHeight="1" x14ac:dyDescent="0.3">
      <c r="A42" s="62"/>
      <c r="B42" s="119" t="s">
        <v>60</v>
      </c>
      <c r="C42" s="120">
        <f>C7+C24</f>
        <v>664235974.47000003</v>
      </c>
    </row>
    <row r="43" spans="1:3" ht="11.1" customHeight="1" x14ac:dyDescent="0.3">
      <c r="A43" s="65"/>
      <c r="B43" s="97" t="s">
        <v>61</v>
      </c>
      <c r="C43" s="98"/>
    </row>
    <row r="44" spans="1:3" ht="8.6999999999999993" customHeight="1" x14ac:dyDescent="0.3">
      <c r="A44" s="20"/>
      <c r="B44" s="99" t="s">
        <v>62</v>
      </c>
      <c r="C44" s="100">
        <f>C45+C55+C56</f>
        <v>565342657.24000001</v>
      </c>
    </row>
    <row r="45" spans="1:3" ht="8.6999999999999993" customHeight="1" x14ac:dyDescent="0.3">
      <c r="A45" s="20"/>
      <c r="B45" s="101" t="s">
        <v>63</v>
      </c>
      <c r="C45" s="121">
        <f>C46+C47+C48+C49+C50+C51+C52+C53+C54</f>
        <v>20630068.399999999</v>
      </c>
    </row>
    <row r="46" spans="1:3" ht="8.6999999999999993" customHeight="1" x14ac:dyDescent="0.3">
      <c r="A46" s="20" t="s">
        <v>64</v>
      </c>
      <c r="B46" s="112" t="s">
        <v>65</v>
      </c>
      <c r="C46" s="109">
        <v>1000000</v>
      </c>
    </row>
    <row r="47" spans="1:3" ht="8.6999999999999993" customHeight="1" x14ac:dyDescent="0.3">
      <c r="A47" s="20">
        <v>110</v>
      </c>
      <c r="B47" s="122" t="s">
        <v>66</v>
      </c>
      <c r="C47" s="109">
        <v>0</v>
      </c>
    </row>
    <row r="48" spans="1:3" ht="8.6999999999999993" customHeight="1" x14ac:dyDescent="0.3">
      <c r="A48" s="20" t="s">
        <v>67</v>
      </c>
      <c r="B48" s="112" t="s">
        <v>68</v>
      </c>
      <c r="C48" s="109">
        <v>18745718.07</v>
      </c>
    </row>
    <row r="49" spans="1:3" ht="8.6999999999999993" customHeight="1" x14ac:dyDescent="0.3">
      <c r="A49" s="20" t="s">
        <v>69</v>
      </c>
      <c r="B49" s="122" t="s">
        <v>70</v>
      </c>
      <c r="C49" s="109">
        <v>0</v>
      </c>
    </row>
    <row r="50" spans="1:3" ht="8.25" customHeight="1" x14ac:dyDescent="0.3">
      <c r="A50" s="20" t="s">
        <v>71</v>
      </c>
      <c r="B50" s="122" t="s">
        <v>72</v>
      </c>
      <c r="C50" s="109">
        <v>0</v>
      </c>
    </row>
    <row r="51" spans="1:3" ht="8.6999999999999993" customHeight="1" x14ac:dyDescent="0.3">
      <c r="A51" s="20">
        <v>118</v>
      </c>
      <c r="B51" s="122" t="s">
        <v>73</v>
      </c>
      <c r="C51" s="109">
        <v>0</v>
      </c>
    </row>
    <row r="52" spans="1:3" ht="8.6999999999999993" customHeight="1" x14ac:dyDescent="0.3">
      <c r="A52" s="20">
        <v>129</v>
      </c>
      <c r="B52" s="112" t="s">
        <v>74</v>
      </c>
      <c r="C52" s="109">
        <v>884350.33</v>
      </c>
    </row>
    <row r="53" spans="1:3" ht="8.6999999999999993" customHeight="1" x14ac:dyDescent="0.3">
      <c r="A53" s="69" t="s">
        <v>75</v>
      </c>
      <c r="B53" s="122" t="s">
        <v>76</v>
      </c>
      <c r="C53" s="109">
        <v>0</v>
      </c>
    </row>
    <row r="54" spans="1:3" ht="8.6999999999999993" customHeight="1" x14ac:dyDescent="0.3">
      <c r="A54" s="20">
        <v>111</v>
      </c>
      <c r="B54" s="122" t="s">
        <v>77</v>
      </c>
      <c r="C54" s="109">
        <v>0</v>
      </c>
    </row>
    <row r="55" spans="1:3" ht="8.6999999999999993" customHeight="1" x14ac:dyDescent="0.3">
      <c r="A55" s="20" t="s">
        <v>78</v>
      </c>
      <c r="B55" s="108" t="s">
        <v>79</v>
      </c>
      <c r="C55" s="109">
        <v>0</v>
      </c>
    </row>
    <row r="56" spans="1:3" ht="8.6999999999999993" customHeight="1" x14ac:dyDescent="0.3">
      <c r="A56" s="20" t="s">
        <v>80</v>
      </c>
      <c r="B56" s="110" t="s">
        <v>81</v>
      </c>
      <c r="C56" s="109">
        <v>544712588.84000003</v>
      </c>
    </row>
    <row r="57" spans="1:3" ht="8.6999999999999993" customHeight="1" x14ac:dyDescent="0.3">
      <c r="A57" s="20"/>
      <c r="B57" s="99" t="s">
        <v>82</v>
      </c>
      <c r="C57" s="100">
        <f>C58+C62+C67+C68+C69+C70+C71</f>
        <v>62506793.759999998</v>
      </c>
    </row>
    <row r="58" spans="1:3" ht="8.6999999999999993" customHeight="1" x14ac:dyDescent="0.3">
      <c r="A58" s="20"/>
      <c r="B58" s="123" t="s">
        <v>83</v>
      </c>
      <c r="C58" s="102">
        <f>SUM(C59:C61)</f>
        <v>0</v>
      </c>
    </row>
    <row r="59" spans="1:3" ht="8.6999999999999993" customHeight="1" x14ac:dyDescent="0.3">
      <c r="A59" s="20">
        <v>140</v>
      </c>
      <c r="B59" s="103" t="s">
        <v>84</v>
      </c>
      <c r="C59" s="104">
        <v>0</v>
      </c>
    </row>
    <row r="60" spans="1:3" ht="8.6999999999999993" customHeight="1" x14ac:dyDescent="0.3">
      <c r="A60" s="20">
        <v>143</v>
      </c>
      <c r="B60" s="103" t="s">
        <v>85</v>
      </c>
      <c r="C60" s="104">
        <v>0</v>
      </c>
    </row>
    <row r="61" spans="1:3" ht="8.6999999999999993" customHeight="1" x14ac:dyDescent="0.3">
      <c r="A61" s="20" t="s">
        <v>86</v>
      </c>
      <c r="B61" s="103" t="s">
        <v>87</v>
      </c>
      <c r="C61" s="104">
        <v>0</v>
      </c>
    </row>
    <row r="62" spans="1:3" ht="8.6999999999999993" customHeight="1" x14ac:dyDescent="0.3">
      <c r="A62" s="20"/>
      <c r="B62" s="105" t="s">
        <v>88</v>
      </c>
      <c r="C62" s="106">
        <f>SUM(C63:C66)</f>
        <v>244216.21</v>
      </c>
    </row>
    <row r="63" spans="1:3" ht="8.6999999999999993" customHeight="1" x14ac:dyDescent="0.3">
      <c r="A63" s="20" t="s">
        <v>89</v>
      </c>
      <c r="B63" s="103" t="s">
        <v>90</v>
      </c>
      <c r="C63" s="104">
        <v>0</v>
      </c>
    </row>
    <row r="64" spans="1:3" ht="8.6999999999999993" customHeight="1" x14ac:dyDescent="0.3">
      <c r="A64" s="20" t="s">
        <v>91</v>
      </c>
      <c r="B64" s="103" t="s">
        <v>92</v>
      </c>
      <c r="C64" s="104">
        <v>0</v>
      </c>
    </row>
    <row r="65" spans="1:3" ht="8.6999999999999993" customHeight="1" x14ac:dyDescent="0.3">
      <c r="A65" s="20" t="s">
        <v>93</v>
      </c>
      <c r="B65" s="103" t="s">
        <v>94</v>
      </c>
      <c r="C65" s="104">
        <v>0</v>
      </c>
    </row>
    <row r="66" spans="1:3" ht="8.6999999999999993" customHeight="1" x14ac:dyDescent="0.3">
      <c r="A66" s="20" t="s">
        <v>95</v>
      </c>
      <c r="B66" s="103" t="s">
        <v>96</v>
      </c>
      <c r="C66" s="104">
        <v>244216.21</v>
      </c>
    </row>
    <row r="67" spans="1:3" ht="8.6999999999999993" customHeight="1" x14ac:dyDescent="0.3">
      <c r="A67" s="20" t="s">
        <v>97</v>
      </c>
      <c r="B67" s="108" t="s">
        <v>98</v>
      </c>
      <c r="C67" s="109">
        <v>0</v>
      </c>
    </row>
    <row r="68" spans="1:3" ht="8.6999999999999993" customHeight="1" x14ac:dyDescent="0.3">
      <c r="A68" s="20">
        <v>479</v>
      </c>
      <c r="B68" s="105" t="s">
        <v>99</v>
      </c>
      <c r="C68" s="109">
        <v>62262577.549999997</v>
      </c>
    </row>
    <row r="69" spans="1:3" ht="8.6999999999999993" customHeight="1" x14ac:dyDescent="0.3">
      <c r="A69" s="20">
        <v>181</v>
      </c>
      <c r="B69" s="108" t="s">
        <v>100</v>
      </c>
      <c r="C69" s="109">
        <v>0</v>
      </c>
    </row>
    <row r="70" spans="1:3" ht="8.6999999999999993" customHeight="1" x14ac:dyDescent="0.3">
      <c r="A70" s="20"/>
      <c r="B70" s="108" t="s">
        <v>101</v>
      </c>
      <c r="C70" s="109">
        <v>0</v>
      </c>
    </row>
    <row r="71" spans="1:3" ht="8.6999999999999993" customHeight="1" x14ac:dyDescent="0.3">
      <c r="A71" s="20"/>
      <c r="B71" s="124" t="s">
        <v>132</v>
      </c>
      <c r="C71" s="111">
        <v>0</v>
      </c>
    </row>
    <row r="72" spans="1:3" ht="8.6999999999999993" customHeight="1" x14ac:dyDescent="0.3">
      <c r="A72" s="20"/>
      <c r="B72" s="99" t="s">
        <v>103</v>
      </c>
      <c r="C72" s="100">
        <f>C73+C74+C78+C83+C84+C87+C88</f>
        <v>36386523.469999999</v>
      </c>
    </row>
    <row r="73" spans="1:3" ht="8.6999999999999993" customHeight="1" x14ac:dyDescent="0.3">
      <c r="A73" s="20" t="s">
        <v>104</v>
      </c>
      <c r="B73" s="123" t="s">
        <v>133</v>
      </c>
      <c r="C73" s="125">
        <v>0</v>
      </c>
    </row>
    <row r="74" spans="1:3" ht="8.6999999999999993" customHeight="1" x14ac:dyDescent="0.3">
      <c r="A74" s="20"/>
      <c r="B74" s="108" t="s">
        <v>106</v>
      </c>
      <c r="C74" s="106">
        <f>SUM(C75:C77)</f>
        <v>4096279.48</v>
      </c>
    </row>
    <row r="75" spans="1:3" ht="8.6999999999999993" customHeight="1" x14ac:dyDescent="0.3">
      <c r="A75" s="20">
        <v>5290</v>
      </c>
      <c r="B75" s="103" t="s">
        <v>84</v>
      </c>
      <c r="C75" s="104">
        <v>2143291.19</v>
      </c>
    </row>
    <row r="76" spans="1:3" ht="8.6999999999999993" customHeight="1" x14ac:dyDescent="0.3">
      <c r="A76" s="20">
        <v>5293</v>
      </c>
      <c r="B76" s="103" t="s">
        <v>107</v>
      </c>
      <c r="C76" s="104">
        <v>0</v>
      </c>
    </row>
    <row r="77" spans="1:3" ht="8.6999999999999993" customHeight="1" x14ac:dyDescent="0.3">
      <c r="A77" s="20" t="s">
        <v>108</v>
      </c>
      <c r="B77" s="103" t="s">
        <v>87</v>
      </c>
      <c r="C77" s="104">
        <v>1952988.29</v>
      </c>
    </row>
    <row r="78" spans="1:3" ht="8.6999999999999993" customHeight="1" x14ac:dyDescent="0.3">
      <c r="A78" s="20"/>
      <c r="B78" s="105" t="s">
        <v>109</v>
      </c>
      <c r="C78" s="106">
        <f>SUM(C79:C82)</f>
        <v>2809974.62</v>
      </c>
    </row>
    <row r="79" spans="1:3" ht="8.6999999999999993" customHeight="1" x14ac:dyDescent="0.3">
      <c r="A79" s="20" t="s">
        <v>110</v>
      </c>
      <c r="B79" s="103" t="s">
        <v>90</v>
      </c>
      <c r="C79" s="104">
        <v>0</v>
      </c>
    </row>
    <row r="80" spans="1:3" ht="8.6999999999999993" customHeight="1" x14ac:dyDescent="0.3">
      <c r="A80" s="20" t="s">
        <v>111</v>
      </c>
      <c r="B80" s="103" t="s">
        <v>92</v>
      </c>
      <c r="C80" s="104">
        <v>0</v>
      </c>
    </row>
    <row r="81" spans="1:5" ht="8.6999999999999993" customHeight="1" x14ac:dyDescent="0.3">
      <c r="A81" s="20" t="s">
        <v>112</v>
      </c>
      <c r="B81" s="103" t="s">
        <v>94</v>
      </c>
      <c r="C81" s="104">
        <v>0</v>
      </c>
    </row>
    <row r="82" spans="1:5" ht="8.6999999999999993" customHeight="1" x14ac:dyDescent="0.3">
      <c r="A82" s="20" t="s">
        <v>113</v>
      </c>
      <c r="B82" s="107" t="s">
        <v>114</v>
      </c>
      <c r="C82" s="104">
        <v>2809974.62</v>
      </c>
    </row>
    <row r="83" spans="1:5" ht="8.6999999999999993" customHeight="1" x14ac:dyDescent="0.3">
      <c r="A83" s="20" t="s">
        <v>115</v>
      </c>
      <c r="B83" s="105" t="s">
        <v>116</v>
      </c>
      <c r="C83" s="109">
        <v>0</v>
      </c>
    </row>
    <row r="84" spans="1:5" ht="8.6999999999999993" customHeight="1" x14ac:dyDescent="0.3">
      <c r="A84" s="20"/>
      <c r="B84" s="105" t="s">
        <v>117</v>
      </c>
      <c r="C84" s="106">
        <f>SUM(C85:C86)</f>
        <v>24363915.039999999</v>
      </c>
    </row>
    <row r="85" spans="1:5" ht="8.6999999999999993" customHeight="1" x14ac:dyDescent="0.3">
      <c r="A85" s="20" t="s">
        <v>118</v>
      </c>
      <c r="B85" s="103" t="s">
        <v>119</v>
      </c>
      <c r="C85" s="104">
        <v>16194998.66</v>
      </c>
      <c r="E85" s="77"/>
    </row>
    <row r="86" spans="1:5" ht="8.6999999999999993" customHeight="1" x14ac:dyDescent="0.3">
      <c r="A86" s="20" t="s">
        <v>121</v>
      </c>
      <c r="B86" s="103" t="s">
        <v>122</v>
      </c>
      <c r="C86" s="104">
        <v>8168916.3799999999</v>
      </c>
      <c r="E86" s="77"/>
    </row>
    <row r="87" spans="1:5" ht="8.6999999999999993" customHeight="1" x14ac:dyDescent="0.3">
      <c r="A87" s="20" t="s">
        <v>123</v>
      </c>
      <c r="B87" s="105" t="s">
        <v>124</v>
      </c>
      <c r="C87" s="109">
        <v>5116354.33</v>
      </c>
      <c r="E87" s="77"/>
    </row>
    <row r="88" spans="1:5" ht="8.6999999999999993" customHeight="1" x14ac:dyDescent="0.3">
      <c r="A88" s="20"/>
      <c r="B88" s="110" t="s">
        <v>125</v>
      </c>
      <c r="C88" s="111">
        <v>0</v>
      </c>
    </row>
    <row r="89" spans="1:5" ht="8.6999999999999993" customHeight="1" x14ac:dyDescent="0.3">
      <c r="A89" s="62"/>
      <c r="B89" s="119" t="s">
        <v>126</v>
      </c>
      <c r="C89" s="120">
        <f>C44+C57+C72</f>
        <v>664235974.47000003</v>
      </c>
    </row>
    <row r="90" spans="1:5" ht="12" customHeight="1" x14ac:dyDescent="0.3">
      <c r="A90" s="85"/>
      <c r="B90" s="126"/>
    </row>
    <row r="91" spans="1:5" x14ac:dyDescent="0.3">
      <c r="B91" s="78"/>
    </row>
    <row r="92" spans="1:5" x14ac:dyDescent="0.3">
      <c r="B92" s="80"/>
    </row>
  </sheetData>
  <mergeCells count="1">
    <mergeCell ref="B3:B5"/>
  </mergeCells>
  <dataValidations count="1">
    <dataValidation type="decimal" allowBlank="1" showErrorMessage="1" errorTitle="Error de datos" error="Sólo son posibles valores numéricos" sqref="C22:C23 IY22:IY23 SU22:SU23 ACQ22:ACQ23 AMM22:AMM23 AWI22:AWI23 BGE22:BGE23 BQA22:BQA23 BZW22:BZW23 CJS22:CJS23 CTO22:CTO23 DDK22:DDK23 DNG22:DNG23 DXC22:DXC23 EGY22:EGY23 EQU22:EQU23 FAQ22:FAQ23 FKM22:FKM23 FUI22:FUI23 GEE22:GEE23 GOA22:GOA23 GXW22:GXW23 HHS22:HHS23 HRO22:HRO23 IBK22:IBK23 ILG22:ILG23 IVC22:IVC23 JEY22:JEY23 JOU22:JOU23 JYQ22:JYQ23 KIM22:KIM23 KSI22:KSI23 LCE22:LCE23 LMA22:LMA23 LVW22:LVW23 MFS22:MFS23 MPO22:MPO23 MZK22:MZK23 NJG22:NJG23 NTC22:NTC23 OCY22:OCY23 OMU22:OMU23 OWQ22:OWQ23 PGM22:PGM23 PQI22:PQI23 QAE22:QAE23 QKA22:QKA23 QTW22:QTW23 RDS22:RDS23 RNO22:RNO23 RXK22:RXK23 SHG22:SHG23 SRC22:SRC23 TAY22:TAY23 TKU22:TKU23 TUQ22:TUQ23 UEM22:UEM23 UOI22:UOI23 UYE22:UYE23 VIA22:VIA23 VRW22:VRW23 WBS22:WBS23 WLO22:WLO23 WVK22:WVK23 C65542:C65543 IY65542:IY65543 SU65542:SU65543 ACQ65542:ACQ65543 AMM65542:AMM65543 AWI65542:AWI65543 BGE65542:BGE65543 BQA65542:BQA65543 BZW65542:BZW65543 CJS65542:CJS65543 CTO65542:CTO65543 DDK65542:DDK65543 DNG65542:DNG65543 DXC65542:DXC65543 EGY65542:EGY65543 EQU65542:EQU65543 FAQ65542:FAQ65543 FKM65542:FKM65543 FUI65542:FUI65543 GEE65542:GEE65543 GOA65542:GOA65543 GXW65542:GXW65543 HHS65542:HHS65543 HRO65542:HRO65543 IBK65542:IBK65543 ILG65542:ILG65543 IVC65542:IVC65543 JEY65542:JEY65543 JOU65542:JOU65543 JYQ65542:JYQ65543 KIM65542:KIM65543 KSI65542:KSI65543 LCE65542:LCE65543 LMA65542:LMA65543 LVW65542:LVW65543 MFS65542:MFS65543 MPO65542:MPO65543 MZK65542:MZK65543 NJG65542:NJG65543 NTC65542:NTC65543 OCY65542:OCY65543 OMU65542:OMU65543 OWQ65542:OWQ65543 PGM65542:PGM65543 PQI65542:PQI65543 QAE65542:QAE65543 QKA65542:QKA65543 QTW65542:QTW65543 RDS65542:RDS65543 RNO65542:RNO65543 RXK65542:RXK65543 SHG65542:SHG65543 SRC65542:SRC65543 TAY65542:TAY65543 TKU65542:TKU65543 TUQ65542:TUQ65543 UEM65542:UEM65543 UOI65542:UOI65543 UYE65542:UYE65543 VIA65542:VIA65543 VRW65542:VRW65543 WBS65542:WBS65543 WLO65542:WLO65543 WVK65542:WVK65543 C131078:C131079 IY131078:IY131079 SU131078:SU131079 ACQ131078:ACQ131079 AMM131078:AMM131079 AWI131078:AWI131079 BGE131078:BGE131079 BQA131078:BQA131079 BZW131078:BZW131079 CJS131078:CJS131079 CTO131078:CTO131079 DDK131078:DDK131079 DNG131078:DNG131079 DXC131078:DXC131079 EGY131078:EGY131079 EQU131078:EQU131079 FAQ131078:FAQ131079 FKM131078:FKM131079 FUI131078:FUI131079 GEE131078:GEE131079 GOA131078:GOA131079 GXW131078:GXW131079 HHS131078:HHS131079 HRO131078:HRO131079 IBK131078:IBK131079 ILG131078:ILG131079 IVC131078:IVC131079 JEY131078:JEY131079 JOU131078:JOU131079 JYQ131078:JYQ131079 KIM131078:KIM131079 KSI131078:KSI131079 LCE131078:LCE131079 LMA131078:LMA131079 LVW131078:LVW131079 MFS131078:MFS131079 MPO131078:MPO131079 MZK131078:MZK131079 NJG131078:NJG131079 NTC131078:NTC131079 OCY131078:OCY131079 OMU131078:OMU131079 OWQ131078:OWQ131079 PGM131078:PGM131079 PQI131078:PQI131079 QAE131078:QAE131079 QKA131078:QKA131079 QTW131078:QTW131079 RDS131078:RDS131079 RNO131078:RNO131079 RXK131078:RXK131079 SHG131078:SHG131079 SRC131078:SRC131079 TAY131078:TAY131079 TKU131078:TKU131079 TUQ131078:TUQ131079 UEM131078:UEM131079 UOI131078:UOI131079 UYE131078:UYE131079 VIA131078:VIA131079 VRW131078:VRW131079 WBS131078:WBS131079 WLO131078:WLO131079 WVK131078:WVK131079 C196614:C196615 IY196614:IY196615 SU196614:SU196615 ACQ196614:ACQ196615 AMM196614:AMM196615 AWI196614:AWI196615 BGE196614:BGE196615 BQA196614:BQA196615 BZW196614:BZW196615 CJS196614:CJS196615 CTO196614:CTO196615 DDK196614:DDK196615 DNG196614:DNG196615 DXC196614:DXC196615 EGY196614:EGY196615 EQU196614:EQU196615 FAQ196614:FAQ196615 FKM196614:FKM196615 FUI196614:FUI196615 GEE196614:GEE196615 GOA196614:GOA196615 GXW196614:GXW196615 HHS196614:HHS196615 HRO196614:HRO196615 IBK196614:IBK196615 ILG196614:ILG196615 IVC196614:IVC196615 JEY196614:JEY196615 JOU196614:JOU196615 JYQ196614:JYQ196615 KIM196614:KIM196615 KSI196614:KSI196615 LCE196614:LCE196615 LMA196614:LMA196615 LVW196614:LVW196615 MFS196614:MFS196615 MPO196614:MPO196615 MZK196614:MZK196615 NJG196614:NJG196615 NTC196614:NTC196615 OCY196614:OCY196615 OMU196614:OMU196615 OWQ196614:OWQ196615 PGM196614:PGM196615 PQI196614:PQI196615 QAE196614:QAE196615 QKA196614:QKA196615 QTW196614:QTW196615 RDS196614:RDS196615 RNO196614:RNO196615 RXK196614:RXK196615 SHG196614:SHG196615 SRC196614:SRC196615 TAY196614:TAY196615 TKU196614:TKU196615 TUQ196614:TUQ196615 UEM196614:UEM196615 UOI196614:UOI196615 UYE196614:UYE196615 VIA196614:VIA196615 VRW196614:VRW196615 WBS196614:WBS196615 WLO196614:WLO196615 WVK196614:WVK196615 C262150:C262151 IY262150:IY262151 SU262150:SU262151 ACQ262150:ACQ262151 AMM262150:AMM262151 AWI262150:AWI262151 BGE262150:BGE262151 BQA262150:BQA262151 BZW262150:BZW262151 CJS262150:CJS262151 CTO262150:CTO262151 DDK262150:DDK262151 DNG262150:DNG262151 DXC262150:DXC262151 EGY262150:EGY262151 EQU262150:EQU262151 FAQ262150:FAQ262151 FKM262150:FKM262151 FUI262150:FUI262151 GEE262150:GEE262151 GOA262150:GOA262151 GXW262150:GXW262151 HHS262150:HHS262151 HRO262150:HRO262151 IBK262150:IBK262151 ILG262150:ILG262151 IVC262150:IVC262151 JEY262150:JEY262151 JOU262150:JOU262151 JYQ262150:JYQ262151 KIM262150:KIM262151 KSI262150:KSI262151 LCE262150:LCE262151 LMA262150:LMA262151 LVW262150:LVW262151 MFS262150:MFS262151 MPO262150:MPO262151 MZK262150:MZK262151 NJG262150:NJG262151 NTC262150:NTC262151 OCY262150:OCY262151 OMU262150:OMU262151 OWQ262150:OWQ262151 PGM262150:PGM262151 PQI262150:PQI262151 QAE262150:QAE262151 QKA262150:QKA262151 QTW262150:QTW262151 RDS262150:RDS262151 RNO262150:RNO262151 RXK262150:RXK262151 SHG262150:SHG262151 SRC262150:SRC262151 TAY262150:TAY262151 TKU262150:TKU262151 TUQ262150:TUQ262151 UEM262150:UEM262151 UOI262150:UOI262151 UYE262150:UYE262151 VIA262150:VIA262151 VRW262150:VRW262151 WBS262150:WBS262151 WLO262150:WLO262151 WVK262150:WVK262151 C327686:C327687 IY327686:IY327687 SU327686:SU327687 ACQ327686:ACQ327687 AMM327686:AMM327687 AWI327686:AWI327687 BGE327686:BGE327687 BQA327686:BQA327687 BZW327686:BZW327687 CJS327686:CJS327687 CTO327686:CTO327687 DDK327686:DDK327687 DNG327686:DNG327687 DXC327686:DXC327687 EGY327686:EGY327687 EQU327686:EQU327687 FAQ327686:FAQ327687 FKM327686:FKM327687 FUI327686:FUI327687 GEE327686:GEE327687 GOA327686:GOA327687 GXW327686:GXW327687 HHS327686:HHS327687 HRO327686:HRO327687 IBK327686:IBK327687 ILG327686:ILG327687 IVC327686:IVC327687 JEY327686:JEY327687 JOU327686:JOU327687 JYQ327686:JYQ327687 KIM327686:KIM327687 KSI327686:KSI327687 LCE327686:LCE327687 LMA327686:LMA327687 LVW327686:LVW327687 MFS327686:MFS327687 MPO327686:MPO327687 MZK327686:MZK327687 NJG327686:NJG327687 NTC327686:NTC327687 OCY327686:OCY327687 OMU327686:OMU327687 OWQ327686:OWQ327687 PGM327686:PGM327687 PQI327686:PQI327687 QAE327686:QAE327687 QKA327686:QKA327687 QTW327686:QTW327687 RDS327686:RDS327687 RNO327686:RNO327687 RXK327686:RXK327687 SHG327686:SHG327687 SRC327686:SRC327687 TAY327686:TAY327687 TKU327686:TKU327687 TUQ327686:TUQ327687 UEM327686:UEM327687 UOI327686:UOI327687 UYE327686:UYE327687 VIA327686:VIA327687 VRW327686:VRW327687 WBS327686:WBS327687 WLO327686:WLO327687 WVK327686:WVK327687 C393222:C393223 IY393222:IY393223 SU393222:SU393223 ACQ393222:ACQ393223 AMM393222:AMM393223 AWI393222:AWI393223 BGE393222:BGE393223 BQA393222:BQA393223 BZW393222:BZW393223 CJS393222:CJS393223 CTO393222:CTO393223 DDK393222:DDK393223 DNG393222:DNG393223 DXC393222:DXC393223 EGY393222:EGY393223 EQU393222:EQU393223 FAQ393222:FAQ393223 FKM393222:FKM393223 FUI393222:FUI393223 GEE393222:GEE393223 GOA393222:GOA393223 GXW393222:GXW393223 HHS393222:HHS393223 HRO393222:HRO393223 IBK393222:IBK393223 ILG393222:ILG393223 IVC393222:IVC393223 JEY393222:JEY393223 JOU393222:JOU393223 JYQ393222:JYQ393223 KIM393222:KIM393223 KSI393222:KSI393223 LCE393222:LCE393223 LMA393222:LMA393223 LVW393222:LVW393223 MFS393222:MFS393223 MPO393222:MPO393223 MZK393222:MZK393223 NJG393222:NJG393223 NTC393222:NTC393223 OCY393222:OCY393223 OMU393222:OMU393223 OWQ393222:OWQ393223 PGM393222:PGM393223 PQI393222:PQI393223 QAE393222:QAE393223 QKA393222:QKA393223 QTW393222:QTW393223 RDS393222:RDS393223 RNO393222:RNO393223 RXK393222:RXK393223 SHG393222:SHG393223 SRC393222:SRC393223 TAY393222:TAY393223 TKU393222:TKU393223 TUQ393222:TUQ393223 UEM393222:UEM393223 UOI393222:UOI393223 UYE393222:UYE393223 VIA393222:VIA393223 VRW393222:VRW393223 WBS393222:WBS393223 WLO393222:WLO393223 WVK393222:WVK393223 C458758:C458759 IY458758:IY458759 SU458758:SU458759 ACQ458758:ACQ458759 AMM458758:AMM458759 AWI458758:AWI458759 BGE458758:BGE458759 BQA458758:BQA458759 BZW458758:BZW458759 CJS458758:CJS458759 CTO458758:CTO458759 DDK458758:DDK458759 DNG458758:DNG458759 DXC458758:DXC458759 EGY458758:EGY458759 EQU458758:EQU458759 FAQ458758:FAQ458759 FKM458758:FKM458759 FUI458758:FUI458759 GEE458758:GEE458759 GOA458758:GOA458759 GXW458758:GXW458759 HHS458758:HHS458759 HRO458758:HRO458759 IBK458758:IBK458759 ILG458758:ILG458759 IVC458758:IVC458759 JEY458758:JEY458759 JOU458758:JOU458759 JYQ458758:JYQ458759 KIM458758:KIM458759 KSI458758:KSI458759 LCE458758:LCE458759 LMA458758:LMA458759 LVW458758:LVW458759 MFS458758:MFS458759 MPO458758:MPO458759 MZK458758:MZK458759 NJG458758:NJG458759 NTC458758:NTC458759 OCY458758:OCY458759 OMU458758:OMU458759 OWQ458758:OWQ458759 PGM458758:PGM458759 PQI458758:PQI458759 QAE458758:QAE458759 QKA458758:QKA458759 QTW458758:QTW458759 RDS458758:RDS458759 RNO458758:RNO458759 RXK458758:RXK458759 SHG458758:SHG458759 SRC458758:SRC458759 TAY458758:TAY458759 TKU458758:TKU458759 TUQ458758:TUQ458759 UEM458758:UEM458759 UOI458758:UOI458759 UYE458758:UYE458759 VIA458758:VIA458759 VRW458758:VRW458759 WBS458758:WBS458759 WLO458758:WLO458759 WVK458758:WVK458759 C524294:C524295 IY524294:IY524295 SU524294:SU524295 ACQ524294:ACQ524295 AMM524294:AMM524295 AWI524294:AWI524295 BGE524294:BGE524295 BQA524294:BQA524295 BZW524294:BZW524295 CJS524294:CJS524295 CTO524294:CTO524295 DDK524294:DDK524295 DNG524294:DNG524295 DXC524294:DXC524295 EGY524294:EGY524295 EQU524294:EQU524295 FAQ524294:FAQ524295 FKM524294:FKM524295 FUI524294:FUI524295 GEE524294:GEE524295 GOA524294:GOA524295 GXW524294:GXW524295 HHS524294:HHS524295 HRO524294:HRO524295 IBK524294:IBK524295 ILG524294:ILG524295 IVC524294:IVC524295 JEY524294:JEY524295 JOU524294:JOU524295 JYQ524294:JYQ524295 KIM524294:KIM524295 KSI524294:KSI524295 LCE524294:LCE524295 LMA524294:LMA524295 LVW524294:LVW524295 MFS524294:MFS524295 MPO524294:MPO524295 MZK524294:MZK524295 NJG524294:NJG524295 NTC524294:NTC524295 OCY524294:OCY524295 OMU524294:OMU524295 OWQ524294:OWQ524295 PGM524294:PGM524295 PQI524294:PQI524295 QAE524294:QAE524295 QKA524294:QKA524295 QTW524294:QTW524295 RDS524294:RDS524295 RNO524294:RNO524295 RXK524294:RXK524295 SHG524294:SHG524295 SRC524294:SRC524295 TAY524294:TAY524295 TKU524294:TKU524295 TUQ524294:TUQ524295 UEM524294:UEM524295 UOI524294:UOI524295 UYE524294:UYE524295 VIA524294:VIA524295 VRW524294:VRW524295 WBS524294:WBS524295 WLO524294:WLO524295 WVK524294:WVK524295 C589830:C589831 IY589830:IY589831 SU589830:SU589831 ACQ589830:ACQ589831 AMM589830:AMM589831 AWI589830:AWI589831 BGE589830:BGE589831 BQA589830:BQA589831 BZW589830:BZW589831 CJS589830:CJS589831 CTO589830:CTO589831 DDK589830:DDK589831 DNG589830:DNG589831 DXC589830:DXC589831 EGY589830:EGY589831 EQU589830:EQU589831 FAQ589830:FAQ589831 FKM589830:FKM589831 FUI589830:FUI589831 GEE589830:GEE589831 GOA589830:GOA589831 GXW589830:GXW589831 HHS589830:HHS589831 HRO589830:HRO589831 IBK589830:IBK589831 ILG589830:ILG589831 IVC589830:IVC589831 JEY589830:JEY589831 JOU589830:JOU589831 JYQ589830:JYQ589831 KIM589830:KIM589831 KSI589830:KSI589831 LCE589830:LCE589831 LMA589830:LMA589831 LVW589830:LVW589831 MFS589830:MFS589831 MPO589830:MPO589831 MZK589830:MZK589831 NJG589830:NJG589831 NTC589830:NTC589831 OCY589830:OCY589831 OMU589830:OMU589831 OWQ589830:OWQ589831 PGM589830:PGM589831 PQI589830:PQI589831 QAE589830:QAE589831 QKA589830:QKA589831 QTW589830:QTW589831 RDS589830:RDS589831 RNO589830:RNO589831 RXK589830:RXK589831 SHG589830:SHG589831 SRC589830:SRC589831 TAY589830:TAY589831 TKU589830:TKU589831 TUQ589830:TUQ589831 UEM589830:UEM589831 UOI589830:UOI589831 UYE589830:UYE589831 VIA589830:VIA589831 VRW589830:VRW589831 WBS589830:WBS589831 WLO589830:WLO589831 WVK589830:WVK589831 C655366:C655367 IY655366:IY655367 SU655366:SU655367 ACQ655366:ACQ655367 AMM655366:AMM655367 AWI655366:AWI655367 BGE655366:BGE655367 BQA655366:BQA655367 BZW655366:BZW655367 CJS655366:CJS655367 CTO655366:CTO655367 DDK655366:DDK655367 DNG655366:DNG655367 DXC655366:DXC655367 EGY655366:EGY655367 EQU655366:EQU655367 FAQ655366:FAQ655367 FKM655366:FKM655367 FUI655366:FUI655367 GEE655366:GEE655367 GOA655366:GOA655367 GXW655366:GXW655367 HHS655366:HHS655367 HRO655366:HRO655367 IBK655366:IBK655367 ILG655366:ILG655367 IVC655366:IVC655367 JEY655366:JEY655367 JOU655366:JOU655367 JYQ655366:JYQ655367 KIM655366:KIM655367 KSI655366:KSI655367 LCE655366:LCE655367 LMA655366:LMA655367 LVW655366:LVW655367 MFS655366:MFS655367 MPO655366:MPO655367 MZK655366:MZK655367 NJG655366:NJG655367 NTC655366:NTC655367 OCY655366:OCY655367 OMU655366:OMU655367 OWQ655366:OWQ655367 PGM655366:PGM655367 PQI655366:PQI655367 QAE655366:QAE655367 QKA655366:QKA655367 QTW655366:QTW655367 RDS655366:RDS655367 RNO655366:RNO655367 RXK655366:RXK655367 SHG655366:SHG655367 SRC655366:SRC655367 TAY655366:TAY655367 TKU655366:TKU655367 TUQ655366:TUQ655367 UEM655366:UEM655367 UOI655366:UOI655367 UYE655366:UYE655367 VIA655366:VIA655367 VRW655366:VRW655367 WBS655366:WBS655367 WLO655366:WLO655367 WVK655366:WVK655367 C720902:C720903 IY720902:IY720903 SU720902:SU720903 ACQ720902:ACQ720903 AMM720902:AMM720903 AWI720902:AWI720903 BGE720902:BGE720903 BQA720902:BQA720903 BZW720902:BZW720903 CJS720902:CJS720903 CTO720902:CTO720903 DDK720902:DDK720903 DNG720902:DNG720903 DXC720902:DXC720903 EGY720902:EGY720903 EQU720902:EQU720903 FAQ720902:FAQ720903 FKM720902:FKM720903 FUI720902:FUI720903 GEE720902:GEE720903 GOA720902:GOA720903 GXW720902:GXW720903 HHS720902:HHS720903 HRO720902:HRO720903 IBK720902:IBK720903 ILG720902:ILG720903 IVC720902:IVC720903 JEY720902:JEY720903 JOU720902:JOU720903 JYQ720902:JYQ720903 KIM720902:KIM720903 KSI720902:KSI720903 LCE720902:LCE720903 LMA720902:LMA720903 LVW720902:LVW720903 MFS720902:MFS720903 MPO720902:MPO720903 MZK720902:MZK720903 NJG720902:NJG720903 NTC720902:NTC720903 OCY720902:OCY720903 OMU720902:OMU720903 OWQ720902:OWQ720903 PGM720902:PGM720903 PQI720902:PQI720903 QAE720902:QAE720903 QKA720902:QKA720903 QTW720902:QTW720903 RDS720902:RDS720903 RNO720902:RNO720903 RXK720902:RXK720903 SHG720902:SHG720903 SRC720902:SRC720903 TAY720902:TAY720903 TKU720902:TKU720903 TUQ720902:TUQ720903 UEM720902:UEM720903 UOI720902:UOI720903 UYE720902:UYE720903 VIA720902:VIA720903 VRW720902:VRW720903 WBS720902:WBS720903 WLO720902:WLO720903 WVK720902:WVK720903 C786438:C786439 IY786438:IY786439 SU786438:SU786439 ACQ786438:ACQ786439 AMM786438:AMM786439 AWI786438:AWI786439 BGE786438:BGE786439 BQA786438:BQA786439 BZW786438:BZW786439 CJS786438:CJS786439 CTO786438:CTO786439 DDK786438:DDK786439 DNG786438:DNG786439 DXC786438:DXC786439 EGY786438:EGY786439 EQU786438:EQU786439 FAQ786438:FAQ786439 FKM786438:FKM786439 FUI786438:FUI786439 GEE786438:GEE786439 GOA786438:GOA786439 GXW786438:GXW786439 HHS786438:HHS786439 HRO786438:HRO786439 IBK786438:IBK786439 ILG786438:ILG786439 IVC786438:IVC786439 JEY786438:JEY786439 JOU786438:JOU786439 JYQ786438:JYQ786439 KIM786438:KIM786439 KSI786438:KSI786439 LCE786438:LCE786439 LMA786438:LMA786439 LVW786438:LVW786439 MFS786438:MFS786439 MPO786438:MPO786439 MZK786438:MZK786439 NJG786438:NJG786439 NTC786438:NTC786439 OCY786438:OCY786439 OMU786438:OMU786439 OWQ786438:OWQ786439 PGM786438:PGM786439 PQI786438:PQI786439 QAE786438:QAE786439 QKA786438:QKA786439 QTW786438:QTW786439 RDS786438:RDS786439 RNO786438:RNO786439 RXK786438:RXK786439 SHG786438:SHG786439 SRC786438:SRC786439 TAY786438:TAY786439 TKU786438:TKU786439 TUQ786438:TUQ786439 UEM786438:UEM786439 UOI786438:UOI786439 UYE786438:UYE786439 VIA786438:VIA786439 VRW786438:VRW786439 WBS786438:WBS786439 WLO786438:WLO786439 WVK786438:WVK786439 C851974:C851975 IY851974:IY851975 SU851974:SU851975 ACQ851974:ACQ851975 AMM851974:AMM851975 AWI851974:AWI851975 BGE851974:BGE851975 BQA851974:BQA851975 BZW851974:BZW851975 CJS851974:CJS851975 CTO851974:CTO851975 DDK851974:DDK851975 DNG851974:DNG851975 DXC851974:DXC851975 EGY851974:EGY851975 EQU851974:EQU851975 FAQ851974:FAQ851975 FKM851974:FKM851975 FUI851974:FUI851975 GEE851974:GEE851975 GOA851974:GOA851975 GXW851974:GXW851975 HHS851974:HHS851975 HRO851974:HRO851975 IBK851974:IBK851975 ILG851974:ILG851975 IVC851974:IVC851975 JEY851974:JEY851975 JOU851974:JOU851975 JYQ851974:JYQ851975 KIM851974:KIM851975 KSI851974:KSI851975 LCE851974:LCE851975 LMA851974:LMA851975 LVW851974:LVW851975 MFS851974:MFS851975 MPO851974:MPO851975 MZK851974:MZK851975 NJG851974:NJG851975 NTC851974:NTC851975 OCY851974:OCY851975 OMU851974:OMU851975 OWQ851974:OWQ851975 PGM851974:PGM851975 PQI851974:PQI851975 QAE851974:QAE851975 QKA851974:QKA851975 QTW851974:QTW851975 RDS851974:RDS851975 RNO851974:RNO851975 RXK851974:RXK851975 SHG851974:SHG851975 SRC851974:SRC851975 TAY851974:TAY851975 TKU851974:TKU851975 TUQ851974:TUQ851975 UEM851974:UEM851975 UOI851974:UOI851975 UYE851974:UYE851975 VIA851974:VIA851975 VRW851974:VRW851975 WBS851974:WBS851975 WLO851974:WLO851975 WVK851974:WVK851975 C917510:C917511 IY917510:IY917511 SU917510:SU917511 ACQ917510:ACQ917511 AMM917510:AMM917511 AWI917510:AWI917511 BGE917510:BGE917511 BQA917510:BQA917511 BZW917510:BZW917511 CJS917510:CJS917511 CTO917510:CTO917511 DDK917510:DDK917511 DNG917510:DNG917511 DXC917510:DXC917511 EGY917510:EGY917511 EQU917510:EQU917511 FAQ917510:FAQ917511 FKM917510:FKM917511 FUI917510:FUI917511 GEE917510:GEE917511 GOA917510:GOA917511 GXW917510:GXW917511 HHS917510:HHS917511 HRO917510:HRO917511 IBK917510:IBK917511 ILG917510:ILG917511 IVC917510:IVC917511 JEY917510:JEY917511 JOU917510:JOU917511 JYQ917510:JYQ917511 KIM917510:KIM917511 KSI917510:KSI917511 LCE917510:LCE917511 LMA917510:LMA917511 LVW917510:LVW917511 MFS917510:MFS917511 MPO917510:MPO917511 MZK917510:MZK917511 NJG917510:NJG917511 NTC917510:NTC917511 OCY917510:OCY917511 OMU917510:OMU917511 OWQ917510:OWQ917511 PGM917510:PGM917511 PQI917510:PQI917511 QAE917510:QAE917511 QKA917510:QKA917511 QTW917510:QTW917511 RDS917510:RDS917511 RNO917510:RNO917511 RXK917510:RXK917511 SHG917510:SHG917511 SRC917510:SRC917511 TAY917510:TAY917511 TKU917510:TKU917511 TUQ917510:TUQ917511 UEM917510:UEM917511 UOI917510:UOI917511 UYE917510:UYE917511 VIA917510:VIA917511 VRW917510:VRW917511 WBS917510:WBS917511 WLO917510:WLO917511 WVK917510:WVK917511 C983046:C983047 IY983046:IY983047 SU983046:SU983047 ACQ983046:ACQ983047 AMM983046:AMM983047 AWI983046:AWI983047 BGE983046:BGE983047 BQA983046:BQA983047 BZW983046:BZW983047 CJS983046:CJS983047 CTO983046:CTO983047 DDK983046:DDK983047 DNG983046:DNG983047 DXC983046:DXC983047 EGY983046:EGY983047 EQU983046:EQU983047 FAQ983046:FAQ983047 FKM983046:FKM983047 FUI983046:FUI983047 GEE983046:GEE983047 GOA983046:GOA983047 GXW983046:GXW983047 HHS983046:HHS983047 HRO983046:HRO983047 IBK983046:IBK983047 ILG983046:ILG983047 IVC983046:IVC983047 JEY983046:JEY983047 JOU983046:JOU983047 JYQ983046:JYQ983047 KIM983046:KIM983047 KSI983046:KSI983047 LCE983046:LCE983047 LMA983046:LMA983047 LVW983046:LVW983047 MFS983046:MFS983047 MPO983046:MPO983047 MZK983046:MZK983047 NJG983046:NJG983047 NTC983046:NTC983047 OCY983046:OCY983047 OMU983046:OMU983047 OWQ983046:OWQ983047 PGM983046:PGM983047 PQI983046:PQI983047 QAE983046:QAE983047 QKA983046:QKA983047 QTW983046:QTW983047 RDS983046:RDS983047 RNO983046:RNO983047 RXK983046:RXK983047 SHG983046:SHG983047 SRC983046:SRC983047 TAY983046:TAY983047 TKU983046:TKU983047 TUQ983046:TUQ983047 UEM983046:UEM983047 UOI983046:UOI983047 UYE983046:UYE983047 VIA983046:VIA983047 VRW983046:VRW983047 WBS983046:WBS983047 WLO983046:WLO983047 WVK983046:WVK983047 C59:C61 IY59:IY61 SU59:SU61 ACQ59:ACQ61 AMM59:AMM61 AWI59:AWI61 BGE59:BGE61 BQA59:BQA61 BZW59:BZW61 CJS59:CJS61 CTO59:CTO61 DDK59:DDK61 DNG59:DNG61 DXC59:DXC61 EGY59:EGY61 EQU59:EQU61 FAQ59:FAQ61 FKM59:FKM61 FUI59:FUI61 GEE59:GEE61 GOA59:GOA61 GXW59:GXW61 HHS59:HHS61 HRO59:HRO61 IBK59:IBK61 ILG59:ILG61 IVC59:IVC61 JEY59:JEY61 JOU59:JOU61 JYQ59:JYQ61 KIM59:KIM61 KSI59:KSI61 LCE59:LCE61 LMA59:LMA61 LVW59:LVW61 MFS59:MFS61 MPO59:MPO61 MZK59:MZK61 NJG59:NJG61 NTC59:NTC61 OCY59:OCY61 OMU59:OMU61 OWQ59:OWQ61 PGM59:PGM61 PQI59:PQI61 QAE59:QAE61 QKA59:QKA61 QTW59:QTW61 RDS59:RDS61 RNO59:RNO61 RXK59:RXK61 SHG59:SHG61 SRC59:SRC61 TAY59:TAY61 TKU59:TKU61 TUQ59:TUQ61 UEM59:UEM61 UOI59:UOI61 UYE59:UYE61 VIA59:VIA61 VRW59:VRW61 WBS59:WBS61 WLO59:WLO61 WVK59:WVK61 C65579:C65581 IY65579:IY65581 SU65579:SU65581 ACQ65579:ACQ65581 AMM65579:AMM65581 AWI65579:AWI65581 BGE65579:BGE65581 BQA65579:BQA65581 BZW65579:BZW65581 CJS65579:CJS65581 CTO65579:CTO65581 DDK65579:DDK65581 DNG65579:DNG65581 DXC65579:DXC65581 EGY65579:EGY65581 EQU65579:EQU65581 FAQ65579:FAQ65581 FKM65579:FKM65581 FUI65579:FUI65581 GEE65579:GEE65581 GOA65579:GOA65581 GXW65579:GXW65581 HHS65579:HHS65581 HRO65579:HRO65581 IBK65579:IBK65581 ILG65579:ILG65581 IVC65579:IVC65581 JEY65579:JEY65581 JOU65579:JOU65581 JYQ65579:JYQ65581 KIM65579:KIM65581 KSI65579:KSI65581 LCE65579:LCE65581 LMA65579:LMA65581 LVW65579:LVW65581 MFS65579:MFS65581 MPO65579:MPO65581 MZK65579:MZK65581 NJG65579:NJG65581 NTC65579:NTC65581 OCY65579:OCY65581 OMU65579:OMU65581 OWQ65579:OWQ65581 PGM65579:PGM65581 PQI65579:PQI65581 QAE65579:QAE65581 QKA65579:QKA65581 QTW65579:QTW65581 RDS65579:RDS65581 RNO65579:RNO65581 RXK65579:RXK65581 SHG65579:SHG65581 SRC65579:SRC65581 TAY65579:TAY65581 TKU65579:TKU65581 TUQ65579:TUQ65581 UEM65579:UEM65581 UOI65579:UOI65581 UYE65579:UYE65581 VIA65579:VIA65581 VRW65579:VRW65581 WBS65579:WBS65581 WLO65579:WLO65581 WVK65579:WVK65581 C131115:C131117 IY131115:IY131117 SU131115:SU131117 ACQ131115:ACQ131117 AMM131115:AMM131117 AWI131115:AWI131117 BGE131115:BGE131117 BQA131115:BQA131117 BZW131115:BZW131117 CJS131115:CJS131117 CTO131115:CTO131117 DDK131115:DDK131117 DNG131115:DNG131117 DXC131115:DXC131117 EGY131115:EGY131117 EQU131115:EQU131117 FAQ131115:FAQ131117 FKM131115:FKM131117 FUI131115:FUI131117 GEE131115:GEE131117 GOA131115:GOA131117 GXW131115:GXW131117 HHS131115:HHS131117 HRO131115:HRO131117 IBK131115:IBK131117 ILG131115:ILG131117 IVC131115:IVC131117 JEY131115:JEY131117 JOU131115:JOU131117 JYQ131115:JYQ131117 KIM131115:KIM131117 KSI131115:KSI131117 LCE131115:LCE131117 LMA131115:LMA131117 LVW131115:LVW131117 MFS131115:MFS131117 MPO131115:MPO131117 MZK131115:MZK131117 NJG131115:NJG131117 NTC131115:NTC131117 OCY131115:OCY131117 OMU131115:OMU131117 OWQ131115:OWQ131117 PGM131115:PGM131117 PQI131115:PQI131117 QAE131115:QAE131117 QKA131115:QKA131117 QTW131115:QTW131117 RDS131115:RDS131117 RNO131115:RNO131117 RXK131115:RXK131117 SHG131115:SHG131117 SRC131115:SRC131117 TAY131115:TAY131117 TKU131115:TKU131117 TUQ131115:TUQ131117 UEM131115:UEM131117 UOI131115:UOI131117 UYE131115:UYE131117 VIA131115:VIA131117 VRW131115:VRW131117 WBS131115:WBS131117 WLO131115:WLO131117 WVK131115:WVK131117 C196651:C196653 IY196651:IY196653 SU196651:SU196653 ACQ196651:ACQ196653 AMM196651:AMM196653 AWI196651:AWI196653 BGE196651:BGE196653 BQA196651:BQA196653 BZW196651:BZW196653 CJS196651:CJS196653 CTO196651:CTO196653 DDK196651:DDK196653 DNG196651:DNG196653 DXC196651:DXC196653 EGY196651:EGY196653 EQU196651:EQU196653 FAQ196651:FAQ196653 FKM196651:FKM196653 FUI196651:FUI196653 GEE196651:GEE196653 GOA196651:GOA196653 GXW196651:GXW196653 HHS196651:HHS196653 HRO196651:HRO196653 IBK196651:IBK196653 ILG196651:ILG196653 IVC196651:IVC196653 JEY196651:JEY196653 JOU196651:JOU196653 JYQ196651:JYQ196653 KIM196651:KIM196653 KSI196651:KSI196653 LCE196651:LCE196653 LMA196651:LMA196653 LVW196651:LVW196653 MFS196651:MFS196653 MPO196651:MPO196653 MZK196651:MZK196653 NJG196651:NJG196653 NTC196651:NTC196653 OCY196651:OCY196653 OMU196651:OMU196653 OWQ196651:OWQ196653 PGM196651:PGM196653 PQI196651:PQI196653 QAE196651:QAE196653 QKA196651:QKA196653 QTW196651:QTW196653 RDS196651:RDS196653 RNO196651:RNO196653 RXK196651:RXK196653 SHG196651:SHG196653 SRC196651:SRC196653 TAY196651:TAY196653 TKU196651:TKU196653 TUQ196651:TUQ196653 UEM196651:UEM196653 UOI196651:UOI196653 UYE196651:UYE196653 VIA196651:VIA196653 VRW196651:VRW196653 WBS196651:WBS196653 WLO196651:WLO196653 WVK196651:WVK196653 C262187:C262189 IY262187:IY262189 SU262187:SU262189 ACQ262187:ACQ262189 AMM262187:AMM262189 AWI262187:AWI262189 BGE262187:BGE262189 BQA262187:BQA262189 BZW262187:BZW262189 CJS262187:CJS262189 CTO262187:CTO262189 DDK262187:DDK262189 DNG262187:DNG262189 DXC262187:DXC262189 EGY262187:EGY262189 EQU262187:EQU262189 FAQ262187:FAQ262189 FKM262187:FKM262189 FUI262187:FUI262189 GEE262187:GEE262189 GOA262187:GOA262189 GXW262187:GXW262189 HHS262187:HHS262189 HRO262187:HRO262189 IBK262187:IBK262189 ILG262187:ILG262189 IVC262187:IVC262189 JEY262187:JEY262189 JOU262187:JOU262189 JYQ262187:JYQ262189 KIM262187:KIM262189 KSI262187:KSI262189 LCE262187:LCE262189 LMA262187:LMA262189 LVW262187:LVW262189 MFS262187:MFS262189 MPO262187:MPO262189 MZK262187:MZK262189 NJG262187:NJG262189 NTC262187:NTC262189 OCY262187:OCY262189 OMU262187:OMU262189 OWQ262187:OWQ262189 PGM262187:PGM262189 PQI262187:PQI262189 QAE262187:QAE262189 QKA262187:QKA262189 QTW262187:QTW262189 RDS262187:RDS262189 RNO262187:RNO262189 RXK262187:RXK262189 SHG262187:SHG262189 SRC262187:SRC262189 TAY262187:TAY262189 TKU262187:TKU262189 TUQ262187:TUQ262189 UEM262187:UEM262189 UOI262187:UOI262189 UYE262187:UYE262189 VIA262187:VIA262189 VRW262187:VRW262189 WBS262187:WBS262189 WLO262187:WLO262189 WVK262187:WVK262189 C327723:C327725 IY327723:IY327725 SU327723:SU327725 ACQ327723:ACQ327725 AMM327723:AMM327725 AWI327723:AWI327725 BGE327723:BGE327725 BQA327723:BQA327725 BZW327723:BZW327725 CJS327723:CJS327725 CTO327723:CTO327725 DDK327723:DDK327725 DNG327723:DNG327725 DXC327723:DXC327725 EGY327723:EGY327725 EQU327723:EQU327725 FAQ327723:FAQ327725 FKM327723:FKM327725 FUI327723:FUI327725 GEE327723:GEE327725 GOA327723:GOA327725 GXW327723:GXW327725 HHS327723:HHS327725 HRO327723:HRO327725 IBK327723:IBK327725 ILG327723:ILG327725 IVC327723:IVC327725 JEY327723:JEY327725 JOU327723:JOU327725 JYQ327723:JYQ327725 KIM327723:KIM327725 KSI327723:KSI327725 LCE327723:LCE327725 LMA327723:LMA327725 LVW327723:LVW327725 MFS327723:MFS327725 MPO327723:MPO327725 MZK327723:MZK327725 NJG327723:NJG327725 NTC327723:NTC327725 OCY327723:OCY327725 OMU327723:OMU327725 OWQ327723:OWQ327725 PGM327723:PGM327725 PQI327723:PQI327725 QAE327723:QAE327725 QKA327723:QKA327725 QTW327723:QTW327725 RDS327723:RDS327725 RNO327723:RNO327725 RXK327723:RXK327725 SHG327723:SHG327725 SRC327723:SRC327725 TAY327723:TAY327725 TKU327723:TKU327725 TUQ327723:TUQ327725 UEM327723:UEM327725 UOI327723:UOI327725 UYE327723:UYE327725 VIA327723:VIA327725 VRW327723:VRW327725 WBS327723:WBS327725 WLO327723:WLO327725 WVK327723:WVK327725 C393259:C393261 IY393259:IY393261 SU393259:SU393261 ACQ393259:ACQ393261 AMM393259:AMM393261 AWI393259:AWI393261 BGE393259:BGE393261 BQA393259:BQA393261 BZW393259:BZW393261 CJS393259:CJS393261 CTO393259:CTO393261 DDK393259:DDK393261 DNG393259:DNG393261 DXC393259:DXC393261 EGY393259:EGY393261 EQU393259:EQU393261 FAQ393259:FAQ393261 FKM393259:FKM393261 FUI393259:FUI393261 GEE393259:GEE393261 GOA393259:GOA393261 GXW393259:GXW393261 HHS393259:HHS393261 HRO393259:HRO393261 IBK393259:IBK393261 ILG393259:ILG393261 IVC393259:IVC393261 JEY393259:JEY393261 JOU393259:JOU393261 JYQ393259:JYQ393261 KIM393259:KIM393261 KSI393259:KSI393261 LCE393259:LCE393261 LMA393259:LMA393261 LVW393259:LVW393261 MFS393259:MFS393261 MPO393259:MPO393261 MZK393259:MZK393261 NJG393259:NJG393261 NTC393259:NTC393261 OCY393259:OCY393261 OMU393259:OMU393261 OWQ393259:OWQ393261 PGM393259:PGM393261 PQI393259:PQI393261 QAE393259:QAE393261 QKA393259:QKA393261 QTW393259:QTW393261 RDS393259:RDS393261 RNO393259:RNO393261 RXK393259:RXK393261 SHG393259:SHG393261 SRC393259:SRC393261 TAY393259:TAY393261 TKU393259:TKU393261 TUQ393259:TUQ393261 UEM393259:UEM393261 UOI393259:UOI393261 UYE393259:UYE393261 VIA393259:VIA393261 VRW393259:VRW393261 WBS393259:WBS393261 WLO393259:WLO393261 WVK393259:WVK393261 C458795:C458797 IY458795:IY458797 SU458795:SU458797 ACQ458795:ACQ458797 AMM458795:AMM458797 AWI458795:AWI458797 BGE458795:BGE458797 BQA458795:BQA458797 BZW458795:BZW458797 CJS458795:CJS458797 CTO458795:CTO458797 DDK458795:DDK458797 DNG458795:DNG458797 DXC458795:DXC458797 EGY458795:EGY458797 EQU458795:EQU458797 FAQ458795:FAQ458797 FKM458795:FKM458797 FUI458795:FUI458797 GEE458795:GEE458797 GOA458795:GOA458797 GXW458795:GXW458797 HHS458795:HHS458797 HRO458795:HRO458797 IBK458795:IBK458797 ILG458795:ILG458797 IVC458795:IVC458797 JEY458795:JEY458797 JOU458795:JOU458797 JYQ458795:JYQ458797 KIM458795:KIM458797 KSI458795:KSI458797 LCE458795:LCE458797 LMA458795:LMA458797 LVW458795:LVW458797 MFS458795:MFS458797 MPO458795:MPO458797 MZK458795:MZK458797 NJG458795:NJG458797 NTC458795:NTC458797 OCY458795:OCY458797 OMU458795:OMU458797 OWQ458795:OWQ458797 PGM458795:PGM458797 PQI458795:PQI458797 QAE458795:QAE458797 QKA458795:QKA458797 QTW458795:QTW458797 RDS458795:RDS458797 RNO458795:RNO458797 RXK458795:RXK458797 SHG458795:SHG458797 SRC458795:SRC458797 TAY458795:TAY458797 TKU458795:TKU458797 TUQ458795:TUQ458797 UEM458795:UEM458797 UOI458795:UOI458797 UYE458795:UYE458797 VIA458795:VIA458797 VRW458795:VRW458797 WBS458795:WBS458797 WLO458795:WLO458797 WVK458795:WVK458797 C524331:C524333 IY524331:IY524333 SU524331:SU524333 ACQ524331:ACQ524333 AMM524331:AMM524333 AWI524331:AWI524333 BGE524331:BGE524333 BQA524331:BQA524333 BZW524331:BZW524333 CJS524331:CJS524333 CTO524331:CTO524333 DDK524331:DDK524333 DNG524331:DNG524333 DXC524331:DXC524333 EGY524331:EGY524333 EQU524331:EQU524333 FAQ524331:FAQ524333 FKM524331:FKM524333 FUI524331:FUI524333 GEE524331:GEE524333 GOA524331:GOA524333 GXW524331:GXW524333 HHS524331:HHS524333 HRO524331:HRO524333 IBK524331:IBK524333 ILG524331:ILG524333 IVC524331:IVC524333 JEY524331:JEY524333 JOU524331:JOU524333 JYQ524331:JYQ524333 KIM524331:KIM524333 KSI524331:KSI524333 LCE524331:LCE524333 LMA524331:LMA524333 LVW524331:LVW524333 MFS524331:MFS524333 MPO524331:MPO524333 MZK524331:MZK524333 NJG524331:NJG524333 NTC524331:NTC524333 OCY524331:OCY524333 OMU524331:OMU524333 OWQ524331:OWQ524333 PGM524331:PGM524333 PQI524331:PQI524333 QAE524331:QAE524333 QKA524331:QKA524333 QTW524331:QTW524333 RDS524331:RDS524333 RNO524331:RNO524333 RXK524331:RXK524333 SHG524331:SHG524333 SRC524331:SRC524333 TAY524331:TAY524333 TKU524331:TKU524333 TUQ524331:TUQ524333 UEM524331:UEM524333 UOI524331:UOI524333 UYE524331:UYE524333 VIA524331:VIA524333 VRW524331:VRW524333 WBS524331:WBS524333 WLO524331:WLO524333 WVK524331:WVK524333 C589867:C589869 IY589867:IY589869 SU589867:SU589869 ACQ589867:ACQ589869 AMM589867:AMM589869 AWI589867:AWI589869 BGE589867:BGE589869 BQA589867:BQA589869 BZW589867:BZW589869 CJS589867:CJS589869 CTO589867:CTO589869 DDK589867:DDK589869 DNG589867:DNG589869 DXC589867:DXC589869 EGY589867:EGY589869 EQU589867:EQU589869 FAQ589867:FAQ589869 FKM589867:FKM589869 FUI589867:FUI589869 GEE589867:GEE589869 GOA589867:GOA589869 GXW589867:GXW589869 HHS589867:HHS589869 HRO589867:HRO589869 IBK589867:IBK589869 ILG589867:ILG589869 IVC589867:IVC589869 JEY589867:JEY589869 JOU589867:JOU589869 JYQ589867:JYQ589869 KIM589867:KIM589869 KSI589867:KSI589869 LCE589867:LCE589869 LMA589867:LMA589869 LVW589867:LVW589869 MFS589867:MFS589869 MPO589867:MPO589869 MZK589867:MZK589869 NJG589867:NJG589869 NTC589867:NTC589869 OCY589867:OCY589869 OMU589867:OMU589869 OWQ589867:OWQ589869 PGM589867:PGM589869 PQI589867:PQI589869 QAE589867:QAE589869 QKA589867:QKA589869 QTW589867:QTW589869 RDS589867:RDS589869 RNO589867:RNO589869 RXK589867:RXK589869 SHG589867:SHG589869 SRC589867:SRC589869 TAY589867:TAY589869 TKU589867:TKU589869 TUQ589867:TUQ589869 UEM589867:UEM589869 UOI589867:UOI589869 UYE589867:UYE589869 VIA589867:VIA589869 VRW589867:VRW589869 WBS589867:WBS589869 WLO589867:WLO589869 WVK589867:WVK589869 C655403:C655405 IY655403:IY655405 SU655403:SU655405 ACQ655403:ACQ655405 AMM655403:AMM655405 AWI655403:AWI655405 BGE655403:BGE655405 BQA655403:BQA655405 BZW655403:BZW655405 CJS655403:CJS655405 CTO655403:CTO655405 DDK655403:DDK655405 DNG655403:DNG655405 DXC655403:DXC655405 EGY655403:EGY655405 EQU655403:EQU655405 FAQ655403:FAQ655405 FKM655403:FKM655405 FUI655403:FUI655405 GEE655403:GEE655405 GOA655403:GOA655405 GXW655403:GXW655405 HHS655403:HHS655405 HRO655403:HRO655405 IBK655403:IBK655405 ILG655403:ILG655405 IVC655403:IVC655405 JEY655403:JEY655405 JOU655403:JOU655405 JYQ655403:JYQ655405 KIM655403:KIM655405 KSI655403:KSI655405 LCE655403:LCE655405 LMA655403:LMA655405 LVW655403:LVW655405 MFS655403:MFS655405 MPO655403:MPO655405 MZK655403:MZK655405 NJG655403:NJG655405 NTC655403:NTC655405 OCY655403:OCY655405 OMU655403:OMU655405 OWQ655403:OWQ655405 PGM655403:PGM655405 PQI655403:PQI655405 QAE655403:QAE655405 QKA655403:QKA655405 QTW655403:QTW655405 RDS655403:RDS655405 RNO655403:RNO655405 RXK655403:RXK655405 SHG655403:SHG655405 SRC655403:SRC655405 TAY655403:TAY655405 TKU655403:TKU655405 TUQ655403:TUQ655405 UEM655403:UEM655405 UOI655403:UOI655405 UYE655403:UYE655405 VIA655403:VIA655405 VRW655403:VRW655405 WBS655403:WBS655405 WLO655403:WLO655405 WVK655403:WVK655405 C720939:C720941 IY720939:IY720941 SU720939:SU720941 ACQ720939:ACQ720941 AMM720939:AMM720941 AWI720939:AWI720941 BGE720939:BGE720941 BQA720939:BQA720941 BZW720939:BZW720941 CJS720939:CJS720941 CTO720939:CTO720941 DDK720939:DDK720941 DNG720939:DNG720941 DXC720939:DXC720941 EGY720939:EGY720941 EQU720939:EQU720941 FAQ720939:FAQ720941 FKM720939:FKM720941 FUI720939:FUI720941 GEE720939:GEE720941 GOA720939:GOA720941 GXW720939:GXW720941 HHS720939:HHS720941 HRO720939:HRO720941 IBK720939:IBK720941 ILG720939:ILG720941 IVC720939:IVC720941 JEY720939:JEY720941 JOU720939:JOU720941 JYQ720939:JYQ720941 KIM720939:KIM720941 KSI720939:KSI720941 LCE720939:LCE720941 LMA720939:LMA720941 LVW720939:LVW720941 MFS720939:MFS720941 MPO720939:MPO720941 MZK720939:MZK720941 NJG720939:NJG720941 NTC720939:NTC720941 OCY720939:OCY720941 OMU720939:OMU720941 OWQ720939:OWQ720941 PGM720939:PGM720941 PQI720939:PQI720941 QAE720939:QAE720941 QKA720939:QKA720941 QTW720939:QTW720941 RDS720939:RDS720941 RNO720939:RNO720941 RXK720939:RXK720941 SHG720939:SHG720941 SRC720939:SRC720941 TAY720939:TAY720941 TKU720939:TKU720941 TUQ720939:TUQ720941 UEM720939:UEM720941 UOI720939:UOI720941 UYE720939:UYE720941 VIA720939:VIA720941 VRW720939:VRW720941 WBS720939:WBS720941 WLO720939:WLO720941 WVK720939:WVK720941 C786475:C786477 IY786475:IY786477 SU786475:SU786477 ACQ786475:ACQ786477 AMM786475:AMM786477 AWI786475:AWI786477 BGE786475:BGE786477 BQA786475:BQA786477 BZW786475:BZW786477 CJS786475:CJS786477 CTO786475:CTO786477 DDK786475:DDK786477 DNG786475:DNG786477 DXC786475:DXC786477 EGY786475:EGY786477 EQU786475:EQU786477 FAQ786475:FAQ786477 FKM786475:FKM786477 FUI786475:FUI786477 GEE786475:GEE786477 GOA786475:GOA786477 GXW786475:GXW786477 HHS786475:HHS786477 HRO786475:HRO786477 IBK786475:IBK786477 ILG786475:ILG786477 IVC786475:IVC786477 JEY786475:JEY786477 JOU786475:JOU786477 JYQ786475:JYQ786477 KIM786475:KIM786477 KSI786475:KSI786477 LCE786475:LCE786477 LMA786475:LMA786477 LVW786475:LVW786477 MFS786475:MFS786477 MPO786475:MPO786477 MZK786475:MZK786477 NJG786475:NJG786477 NTC786475:NTC786477 OCY786475:OCY786477 OMU786475:OMU786477 OWQ786475:OWQ786477 PGM786475:PGM786477 PQI786475:PQI786477 QAE786475:QAE786477 QKA786475:QKA786477 QTW786475:QTW786477 RDS786475:RDS786477 RNO786475:RNO786477 RXK786475:RXK786477 SHG786475:SHG786477 SRC786475:SRC786477 TAY786475:TAY786477 TKU786475:TKU786477 TUQ786475:TUQ786477 UEM786475:UEM786477 UOI786475:UOI786477 UYE786475:UYE786477 VIA786475:VIA786477 VRW786475:VRW786477 WBS786475:WBS786477 WLO786475:WLO786477 WVK786475:WVK786477 C852011:C852013 IY852011:IY852013 SU852011:SU852013 ACQ852011:ACQ852013 AMM852011:AMM852013 AWI852011:AWI852013 BGE852011:BGE852013 BQA852011:BQA852013 BZW852011:BZW852013 CJS852011:CJS852013 CTO852011:CTO852013 DDK852011:DDK852013 DNG852011:DNG852013 DXC852011:DXC852013 EGY852011:EGY852013 EQU852011:EQU852013 FAQ852011:FAQ852013 FKM852011:FKM852013 FUI852011:FUI852013 GEE852011:GEE852013 GOA852011:GOA852013 GXW852011:GXW852013 HHS852011:HHS852013 HRO852011:HRO852013 IBK852011:IBK852013 ILG852011:ILG852013 IVC852011:IVC852013 JEY852011:JEY852013 JOU852011:JOU852013 JYQ852011:JYQ852013 KIM852011:KIM852013 KSI852011:KSI852013 LCE852011:LCE852013 LMA852011:LMA852013 LVW852011:LVW852013 MFS852011:MFS852013 MPO852011:MPO852013 MZK852011:MZK852013 NJG852011:NJG852013 NTC852011:NTC852013 OCY852011:OCY852013 OMU852011:OMU852013 OWQ852011:OWQ852013 PGM852011:PGM852013 PQI852011:PQI852013 QAE852011:QAE852013 QKA852011:QKA852013 QTW852011:QTW852013 RDS852011:RDS852013 RNO852011:RNO852013 RXK852011:RXK852013 SHG852011:SHG852013 SRC852011:SRC852013 TAY852011:TAY852013 TKU852011:TKU852013 TUQ852011:TUQ852013 UEM852011:UEM852013 UOI852011:UOI852013 UYE852011:UYE852013 VIA852011:VIA852013 VRW852011:VRW852013 WBS852011:WBS852013 WLO852011:WLO852013 WVK852011:WVK852013 C917547:C917549 IY917547:IY917549 SU917547:SU917549 ACQ917547:ACQ917549 AMM917547:AMM917549 AWI917547:AWI917549 BGE917547:BGE917549 BQA917547:BQA917549 BZW917547:BZW917549 CJS917547:CJS917549 CTO917547:CTO917549 DDK917547:DDK917549 DNG917547:DNG917549 DXC917547:DXC917549 EGY917547:EGY917549 EQU917547:EQU917549 FAQ917547:FAQ917549 FKM917547:FKM917549 FUI917547:FUI917549 GEE917547:GEE917549 GOA917547:GOA917549 GXW917547:GXW917549 HHS917547:HHS917549 HRO917547:HRO917549 IBK917547:IBK917549 ILG917547:ILG917549 IVC917547:IVC917549 JEY917547:JEY917549 JOU917547:JOU917549 JYQ917547:JYQ917549 KIM917547:KIM917549 KSI917547:KSI917549 LCE917547:LCE917549 LMA917547:LMA917549 LVW917547:LVW917549 MFS917547:MFS917549 MPO917547:MPO917549 MZK917547:MZK917549 NJG917547:NJG917549 NTC917547:NTC917549 OCY917547:OCY917549 OMU917547:OMU917549 OWQ917547:OWQ917549 PGM917547:PGM917549 PQI917547:PQI917549 QAE917547:QAE917549 QKA917547:QKA917549 QTW917547:QTW917549 RDS917547:RDS917549 RNO917547:RNO917549 RXK917547:RXK917549 SHG917547:SHG917549 SRC917547:SRC917549 TAY917547:TAY917549 TKU917547:TKU917549 TUQ917547:TUQ917549 UEM917547:UEM917549 UOI917547:UOI917549 UYE917547:UYE917549 VIA917547:VIA917549 VRW917547:VRW917549 WBS917547:WBS917549 WLO917547:WLO917549 WVK917547:WVK917549 C983083:C983085 IY983083:IY983085 SU983083:SU983085 ACQ983083:ACQ983085 AMM983083:AMM983085 AWI983083:AWI983085 BGE983083:BGE983085 BQA983083:BQA983085 BZW983083:BZW983085 CJS983083:CJS983085 CTO983083:CTO983085 DDK983083:DDK983085 DNG983083:DNG983085 DXC983083:DXC983085 EGY983083:EGY983085 EQU983083:EQU983085 FAQ983083:FAQ983085 FKM983083:FKM983085 FUI983083:FUI983085 GEE983083:GEE983085 GOA983083:GOA983085 GXW983083:GXW983085 HHS983083:HHS983085 HRO983083:HRO983085 IBK983083:IBK983085 ILG983083:ILG983085 IVC983083:IVC983085 JEY983083:JEY983085 JOU983083:JOU983085 JYQ983083:JYQ983085 KIM983083:KIM983085 KSI983083:KSI983085 LCE983083:LCE983085 LMA983083:LMA983085 LVW983083:LVW983085 MFS983083:MFS983085 MPO983083:MPO983085 MZK983083:MZK983085 NJG983083:NJG983085 NTC983083:NTC983085 OCY983083:OCY983085 OMU983083:OMU983085 OWQ983083:OWQ983085 PGM983083:PGM983085 PQI983083:PQI983085 QAE983083:QAE983085 QKA983083:QKA983085 QTW983083:QTW983085 RDS983083:RDS983085 RNO983083:RNO983085 RXK983083:RXK983085 SHG983083:SHG983085 SRC983083:SRC983085 TAY983083:TAY983085 TKU983083:TKU983085 TUQ983083:TUQ983085 UEM983083:UEM983085 UOI983083:UOI983085 UYE983083:UYE983085 VIA983083:VIA983085 VRW983083:VRW983085 WBS983083:WBS983085 WLO983083:WLO983085 WVK983083:WVK983085" xr:uid="{4DC83DBA-3FDA-48D1-90FC-AA8CC40C6477}">
      <formula1>-9999999999999.99</formula1>
      <formula2>9999999999999.99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Trimestre 2018</vt:lpstr>
      <vt:lpstr>2 Trimestre 2018</vt:lpstr>
      <vt:lpstr>3 Trimestre 2018</vt:lpstr>
      <vt:lpstr>4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Sedeño Segovia</dc:creator>
  <cp:lastModifiedBy>Montserrat Sedeño Segovia</cp:lastModifiedBy>
  <dcterms:created xsi:type="dcterms:W3CDTF">2015-06-05T18:19:34Z</dcterms:created>
  <dcterms:modified xsi:type="dcterms:W3CDTF">2021-05-25T08:35:34Z</dcterms:modified>
</cp:coreProperties>
</file>