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V:\Innovacion\Transparencia\03.- Web\WEB\4. Economía y presupuestos\3. PMP\Año 2026\"/>
    </mc:Choice>
  </mc:AlternateContent>
  <xr:revisionPtr revIDLastSave="0" documentId="13_ncr:1_{79536BB6-B3F5-43D6-9B18-8D2085EB0DF0}" xr6:coauthVersionLast="47" xr6:coauthVersionMax="47" xr10:uidLastSave="{00000000-0000-0000-0000-000000000000}"/>
  <bookViews>
    <workbookView xWindow="2964" yWindow="2964" windowWidth="17280" windowHeight="9960" xr2:uid="{EDF1EF4E-E953-4FD6-B81C-2F6364ECD3DE}"/>
  </bookViews>
  <sheets>
    <sheet name="Enero" sheetId="1" r:id="rId1"/>
    <sheet name="Febrero" sheetId="2" r:id="rId2"/>
    <sheet name="Marzo" sheetId="3" r:id="rId3"/>
    <sheet name="Pagos" sheetId="4" r:id="rId4"/>
    <sheet name="Pagos Pendientes" sheetId="5" r:id="rId5"/>
    <sheet name="Intereses demora"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6" l="1"/>
  <c r="C16" i="6"/>
  <c r="D7" i="6"/>
  <c r="F2" i="5"/>
  <c r="C8" i="5"/>
  <c r="G9" i="5"/>
  <c r="F9" i="5"/>
  <c r="D9" i="5"/>
  <c r="C9" i="5"/>
  <c r="G8" i="5"/>
  <c r="F8" i="5"/>
  <c r="E8" i="5"/>
  <c r="D8" i="5"/>
  <c r="E9" i="5"/>
  <c r="E11" i="5" l="1"/>
  <c r="D11" i="5"/>
  <c r="F11" i="5"/>
  <c r="G11" i="5"/>
  <c r="C11" i="5" l="1"/>
</calcChain>
</file>

<file path=xl/sharedStrings.xml><?xml version="1.0" encoding="utf-8"?>
<sst xmlns="http://schemas.openxmlformats.org/spreadsheetml/2006/main" count="89" uniqueCount="44">
  <si>
    <t>PERÍODO MEDIO DE PAGO</t>
  </si>
  <si>
    <t>Entidad: Madrid Destino Turismo Cultura y Negocio, S.A.</t>
  </si>
  <si>
    <t xml:space="preserve">MES: </t>
  </si>
  <si>
    <t xml:space="preserve">AÑO: </t>
  </si>
  <si>
    <t>Actividad</t>
  </si>
  <si>
    <t>Ratio operaciones pagadas</t>
  </si>
  <si>
    <t>Importe pagos realizados</t>
  </si>
  <si>
    <t>Ratio operaciones pendientes</t>
  </si>
  <si>
    <t>Importe pagos pendientes</t>
  </si>
  <si>
    <t>PMP</t>
  </si>
  <si>
    <t>Actividades de explotación</t>
  </si>
  <si>
    <t>Actividades de inversión</t>
  </si>
  <si>
    <t>Madrid Destino TOTAL</t>
  </si>
  <si>
    <t>ENERO</t>
  </si>
  <si>
    <t>FEBRERO</t>
  </si>
  <si>
    <t>MARZO</t>
  </si>
  <si>
    <t>PAGOS REALIZADOS EN EL TRIMESTRE</t>
  </si>
  <si>
    <t>SITUACION A ....................</t>
  </si>
  <si>
    <t>EMPRESA:</t>
  </si>
  <si>
    <t>MADRID DESTINO CULTURA TURISMO Y NEGOCIO, S.A.</t>
  </si>
  <si>
    <t>Pagos realizados en el trimestre</t>
  </si>
  <si>
    <t>Periodo medio de pago (PMP) (dias)</t>
  </si>
  <si>
    <t>Dentro periodo legal pago</t>
  </si>
  <si>
    <t>Fuera periodo legal pago</t>
  </si>
  <si>
    <t>Numero de pagos</t>
  </si>
  <si>
    <t>Importe total</t>
  </si>
  <si>
    <t>Aprovisionamientos y otros gastos de explotación</t>
  </si>
  <si>
    <t>Adquisiciones de inmovilizado material e intangible</t>
  </si>
  <si>
    <t>Sin desagregar</t>
  </si>
  <si>
    <t>Total</t>
  </si>
  <si>
    <t>FACTURAS O DOCUMENTOS JUSTIFICATIVOS PENDIENTES DE PAGO AL FINAL DEL TRIMESTRE</t>
  </si>
  <si>
    <t>MADRID DESTINO CULTURA TURISMO Y NEGOCIO, SA</t>
  </si>
  <si>
    <t>Facturas o documentos justificativos pendientes de pago al final del trimestre</t>
  </si>
  <si>
    <t>Periodo medio del pendiente pago (PMPP) (dias)</t>
  </si>
  <si>
    <t>Pendientes pago al final del trimestre</t>
  </si>
  <si>
    <t>Dentro periodo legal pago al final del trimestre</t>
  </si>
  <si>
    <t>Fuera periodo legal pago al final del trimestre</t>
  </si>
  <si>
    <t>Numero de operaciones</t>
  </si>
  <si>
    <t>Cálculo del período medio del pendiente de pago (PMPP)</t>
  </si>
  <si>
    <r>
      <t>El "Período medio del pendiente de pago" al final del trimestre, es el indicador del número de días promedio de antigüedad de las operaciones pendientes de pago a final del trimestre.
El "Número de días pendientes de pago" de cada operación</t>
    </r>
    <r>
      <rPr>
        <sz val="10"/>
        <rFont val="Arial"/>
        <family val="2"/>
      </rPr>
      <t xml:space="preserve"> pendiente de pago a final del trimestre, es el número de días que han transcurrido desde que comenzó el periodo legal de pago de la operación hasta la fecha final del trimestre.
El "Período medio del pendiente de pago (PMPP) de las operaciones pendientes a final del trimestre, se obtendrá como media ponderada, de la siguiente forma:
a) Por cada operación pendiente de pago a final del trimestre, se realizará el producto del "Número de días pendientes de pago" por el importe de la operación.
b) Se sumarán todos los productos del apartado anterior
c) Se sumarán todos los importes de las operaciones pendientes de pago a final del trimestre.
d) El "Período medio del pendiente de pago" (PMPP) de las operaciones pendientes de pago a final del trimestre, se obtendrá como cociente de los importes calculados en b) y c).</t>
    </r>
  </si>
  <si>
    <t>INTERES DE DEMORA PAGADOS EN EL TRIMESTRE</t>
  </si>
  <si>
    <t xml:space="preserve">SITUACION A </t>
  </si>
  <si>
    <t>Intereses de demora pagados en el trimestre</t>
  </si>
  <si>
    <t>Importe total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</si>
</sst>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mmmm"/>
    <numFmt numFmtId="166" formatCode="[$-C0A]yyyy;@"/>
    <numFmt numFmtId="167" formatCode="#,##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u/>
      <sz val="26"/>
      <color theme="1"/>
      <name val="Aptos Narrow"/>
      <family val="2"/>
      <scheme val="minor"/>
    </font>
    <font>
      <b/>
      <sz val="26"/>
      <color theme="1"/>
      <name val="Aptos Narrow"/>
      <family val="2"/>
      <scheme val="minor"/>
    </font>
    <font>
      <sz val="10"/>
      <name val="Arial"/>
      <family val="2"/>
    </font>
    <font>
      <b/>
      <sz val="14"/>
      <color theme="1"/>
      <name val="Aptos Narrow"/>
      <family val="2"/>
      <scheme val="minor"/>
    </font>
    <font>
      <b/>
      <sz val="12"/>
      <color theme="1"/>
      <name val="Aptos Narrow"/>
      <family val="2"/>
      <scheme val="minor"/>
    </font>
    <font>
      <sz val="12"/>
      <color theme="1"/>
      <name val="Aptos Narrow"/>
      <family val="2"/>
      <scheme val="minor"/>
    </font>
    <font>
      <sz val="12"/>
      <color theme="0"/>
      <name val="Aptos Narrow"/>
      <family val="2"/>
      <scheme val="minor"/>
    </font>
    <font>
      <sz val="10"/>
      <color theme="0"/>
      <name val="Arial"/>
      <family val="2"/>
    </font>
    <font>
      <sz val="11"/>
      <name val="Aptos Narrow"/>
      <family val="2"/>
      <scheme val="minor"/>
    </font>
    <font>
      <b/>
      <sz val="12"/>
      <name val="Arial Narrow"/>
      <family val="2"/>
    </font>
    <font>
      <b/>
      <sz val="12"/>
      <name val="Arial"/>
      <family val="2"/>
    </font>
    <font>
      <sz val="10"/>
      <name val="Arial Narrow"/>
      <family val="2"/>
    </font>
    <font>
      <b/>
      <sz val="10"/>
      <name val="Arial Narrow"/>
      <family val="2"/>
    </font>
    <font>
      <b/>
      <sz val="10"/>
      <name val="Arial"/>
      <family val="2"/>
    </font>
    <font>
      <sz val="8"/>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26"/>
        <bgColor indexed="64"/>
      </patternFill>
    </fill>
    <fill>
      <patternFill patternType="solid">
        <fgColor indexed="44"/>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auto="1"/>
      </left>
      <right style="thin">
        <color auto="1"/>
      </right>
      <top style="medium">
        <color auto="1"/>
      </top>
      <bottom style="medium">
        <color auto="1"/>
      </bottom>
      <diagonal/>
    </border>
    <border>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44" fontId="1" fillId="0" borderId="0" applyFont="0" applyFill="0" applyBorder="0" applyAlignment="0" applyProtection="0"/>
  </cellStyleXfs>
  <cellXfs count="111">
    <xf numFmtId="0" fontId="0" fillId="0" borderId="0" xfId="0"/>
    <xf numFmtId="0" fontId="1" fillId="0" borderId="0" xfId="2"/>
    <xf numFmtId="164" fontId="4" fillId="0" borderId="0" xfId="3" applyFont="1" applyBorder="1"/>
    <xf numFmtId="164" fontId="5" fillId="0" borderId="0" xfId="3" applyFont="1" applyBorder="1"/>
    <xf numFmtId="0" fontId="6" fillId="0" borderId="0" xfId="4"/>
    <xf numFmtId="0" fontId="7" fillId="0" borderId="0" xfId="4" applyFont="1" applyAlignment="1">
      <alignment horizontal="left"/>
    </xf>
    <xf numFmtId="165" fontId="7" fillId="0" borderId="0" xfId="2" applyNumberFormat="1" applyFont="1"/>
    <xf numFmtId="0" fontId="7" fillId="0" borderId="0" xfId="4" applyFont="1"/>
    <xf numFmtId="166" fontId="7" fillId="0" borderId="0" xfId="2" applyNumberFormat="1" applyFont="1" applyAlignment="1">
      <alignment horizontal="left"/>
    </xf>
    <xf numFmtId="164" fontId="8" fillId="2" borderId="0" xfId="3" applyFont="1" applyFill="1" applyBorder="1" applyAlignment="1">
      <alignment horizontal="center" vertical="center" wrapText="1"/>
    </xf>
    <xf numFmtId="44" fontId="8" fillId="2" borderId="0" xfId="5" applyFont="1" applyFill="1" applyBorder="1" applyAlignment="1">
      <alignment horizontal="center" vertical="center" wrapText="1"/>
    </xf>
    <xf numFmtId="0" fontId="8" fillId="2" borderId="0" xfId="4" applyFont="1" applyFill="1" applyAlignment="1">
      <alignment horizontal="center" vertical="center" wrapText="1"/>
    </xf>
    <xf numFmtId="0" fontId="9" fillId="0" borderId="0" xfId="4" applyFont="1" applyAlignment="1">
      <alignment horizontal="center" vertical="center" wrapText="1"/>
    </xf>
    <xf numFmtId="4" fontId="9" fillId="0" borderId="0" xfId="4" applyNumberFormat="1" applyFont="1" applyAlignment="1">
      <alignment horizontal="center" vertical="center"/>
    </xf>
    <xf numFmtId="44" fontId="9" fillId="0" borderId="0" xfId="5" applyFont="1" applyBorder="1" applyAlignment="1">
      <alignment horizontal="center" vertical="center" wrapText="1"/>
    </xf>
    <xf numFmtId="2" fontId="9" fillId="0" borderId="0" xfId="3" applyNumberFormat="1" applyFont="1" applyBorder="1" applyAlignment="1">
      <alignment horizontal="center" vertical="center" wrapText="1"/>
    </xf>
    <xf numFmtId="4" fontId="9" fillId="0" borderId="0" xfId="2" applyNumberFormat="1" applyFont="1" applyAlignment="1">
      <alignment horizontal="center" vertical="center" wrapText="1"/>
    </xf>
    <xf numFmtId="0" fontId="8" fillId="2" borderId="0" xfId="4" applyFont="1" applyFill="1"/>
    <xf numFmtId="2" fontId="8" fillId="2" borderId="0" xfId="3" applyNumberFormat="1" applyFont="1" applyFill="1" applyBorder="1" applyAlignment="1">
      <alignment horizontal="center"/>
    </xf>
    <xf numFmtId="44" fontId="8" fillId="2" borderId="0" xfId="5" applyFont="1" applyFill="1" applyBorder="1" applyAlignment="1">
      <alignment horizontal="center"/>
    </xf>
    <xf numFmtId="2" fontId="8" fillId="2" borderId="0" xfId="2" applyNumberFormat="1" applyFont="1" applyFill="1" applyAlignment="1">
      <alignment horizontal="center"/>
    </xf>
    <xf numFmtId="0" fontId="9" fillId="0" borderId="0" xfId="4" applyFont="1"/>
    <xf numFmtId="164" fontId="9" fillId="0" borderId="0" xfId="3" applyFont="1" applyBorder="1"/>
    <xf numFmtId="44" fontId="3" fillId="0" borderId="0" xfId="5" applyFont="1" applyFill="1" applyBorder="1"/>
    <xf numFmtId="0" fontId="10" fillId="0" borderId="0" xfId="4" applyFont="1"/>
    <xf numFmtId="164" fontId="11" fillId="0" borderId="0" xfId="3" applyFont="1" applyFill="1" applyBorder="1"/>
    <xf numFmtId="164" fontId="3" fillId="0" borderId="0" xfId="3" applyFont="1" applyFill="1" applyBorder="1"/>
    <xf numFmtId="164" fontId="3" fillId="0" borderId="0" xfId="4" applyNumberFormat="1" applyFont="1"/>
    <xf numFmtId="4" fontId="12" fillId="0" borderId="0" xfId="2" applyNumberFormat="1" applyFont="1"/>
    <xf numFmtId="4" fontId="6" fillId="0" borderId="0" xfId="3" applyNumberFormat="1" applyFont="1" applyFill="1" applyBorder="1"/>
    <xf numFmtId="4" fontId="12" fillId="0" borderId="0" xfId="3" applyNumberFormat="1" applyFont="1" applyFill="1" applyBorder="1"/>
    <xf numFmtId="0" fontId="3" fillId="0" borderId="0" xfId="4" applyFont="1"/>
    <xf numFmtId="4" fontId="2" fillId="0" borderId="0" xfId="0" applyNumberFormat="1" applyFont="1"/>
    <xf numFmtId="164" fontId="6" fillId="0" borderId="0" xfId="3" applyFont="1" applyFill="1" applyBorder="1"/>
    <xf numFmtId="44" fontId="0" fillId="0" borderId="0" xfId="1" applyFont="1" applyBorder="1"/>
    <xf numFmtId="0" fontId="0" fillId="0" borderId="1" xfId="0" applyBorder="1"/>
    <xf numFmtId="0" fontId="1" fillId="0" borderId="2" xfId="2" applyBorder="1"/>
    <xf numFmtId="164" fontId="4" fillId="0" borderId="2" xfId="3" applyFont="1" applyBorder="1"/>
    <xf numFmtId="0" fontId="0" fillId="0" borderId="4" xfId="0" applyBorder="1"/>
    <xf numFmtId="0" fontId="13" fillId="0" borderId="0" xfId="0" applyFont="1"/>
    <xf numFmtId="0" fontId="14" fillId="0" borderId="0" xfId="0" applyFont="1"/>
    <xf numFmtId="0" fontId="15" fillId="0" borderId="0" xfId="0" applyFont="1"/>
    <xf numFmtId="0" fontId="15" fillId="3" borderId="0" xfId="0" applyFont="1" applyFill="1" applyProtection="1">
      <protection locked="0"/>
    </xf>
    <xf numFmtId="14" fontId="0" fillId="3" borderId="0" xfId="0" applyNumberFormat="1" applyFill="1" applyProtection="1">
      <protection locked="0"/>
    </xf>
    <xf numFmtId="0" fontId="13" fillId="0" borderId="0" xfId="0" applyFont="1" applyAlignment="1">
      <alignment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9" xfId="0" applyBorder="1" applyAlignment="1">
      <alignment horizontal="left" vertical="center" wrapText="1"/>
    </xf>
    <xf numFmtId="4" fontId="0" fillId="3" borderId="6" xfId="0" applyNumberFormat="1" applyFill="1" applyBorder="1" applyAlignment="1" applyProtection="1">
      <alignment vertical="center"/>
      <protection locked="0"/>
    </xf>
    <xf numFmtId="3" fontId="0" fillId="3" borderId="20" xfId="0" applyNumberFormat="1" applyFill="1" applyBorder="1" applyAlignment="1" applyProtection="1">
      <alignment vertical="center"/>
      <protection locked="0"/>
    </xf>
    <xf numFmtId="4" fontId="0" fillId="3" borderId="20" xfId="0" applyNumberFormat="1" applyFill="1" applyBorder="1" applyAlignment="1" applyProtection="1">
      <alignment vertical="center"/>
      <protection locked="0"/>
    </xf>
    <xf numFmtId="0" fontId="0" fillId="0" borderId="21" xfId="0" applyBorder="1" applyAlignment="1">
      <alignment horizontal="left" vertical="center" wrapText="1"/>
    </xf>
    <xf numFmtId="4" fontId="0" fillId="3" borderId="22" xfId="0" applyNumberFormat="1" applyFill="1" applyBorder="1" applyAlignment="1" applyProtection="1">
      <alignment vertical="center"/>
      <protection locked="0"/>
    </xf>
    <xf numFmtId="0" fontId="0" fillId="0" borderId="12" xfId="0" applyBorder="1" applyAlignment="1">
      <alignment horizontal="left" vertical="center" wrapText="1"/>
    </xf>
    <xf numFmtId="4" fontId="0" fillId="3" borderId="5" xfId="0" applyNumberFormat="1" applyFill="1" applyBorder="1" applyAlignment="1" applyProtection="1">
      <alignment vertical="center"/>
      <protection locked="0"/>
    </xf>
    <xf numFmtId="3" fontId="0" fillId="3" borderId="13" xfId="0" applyNumberFormat="1" applyFill="1" applyBorder="1" applyAlignment="1" applyProtection="1">
      <alignment vertical="center"/>
      <protection locked="0"/>
    </xf>
    <xf numFmtId="4" fontId="0" fillId="3" borderId="13" xfId="0" applyNumberFormat="1" applyFill="1" applyBorder="1" applyAlignment="1" applyProtection="1">
      <alignment vertical="center"/>
      <protection locked="0"/>
    </xf>
    <xf numFmtId="4" fontId="0" fillId="3" borderId="23" xfId="0" applyNumberFormat="1" applyFill="1" applyBorder="1" applyAlignment="1" applyProtection="1">
      <alignment vertical="center"/>
      <protection locked="0"/>
    </xf>
    <xf numFmtId="0" fontId="17" fillId="0" borderId="0" xfId="0" applyFont="1"/>
    <xf numFmtId="0" fontId="17" fillId="0" borderId="24" xfId="0" applyFont="1" applyBorder="1" applyAlignment="1">
      <alignment horizontal="right" vertical="center"/>
    </xf>
    <xf numFmtId="4" fontId="17" fillId="0" borderId="25" xfId="0" applyNumberFormat="1" applyFont="1" applyBorder="1" applyAlignment="1">
      <alignment vertical="center"/>
    </xf>
    <xf numFmtId="3" fontId="17" fillId="0" borderId="26" xfId="0" applyNumberFormat="1" applyFont="1" applyBorder="1" applyAlignment="1">
      <alignment vertical="center"/>
    </xf>
    <xf numFmtId="4" fontId="17" fillId="0" borderId="26" xfId="0" applyNumberFormat="1" applyFont="1" applyBorder="1" applyAlignment="1">
      <alignment vertical="center"/>
    </xf>
    <xf numFmtId="3" fontId="0" fillId="0" borderId="0" xfId="0" applyNumberFormat="1"/>
    <xf numFmtId="44" fontId="0" fillId="0" borderId="0" xfId="1" applyFont="1"/>
    <xf numFmtId="0" fontId="2" fillId="0" borderId="0" xfId="0" applyFont="1"/>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4" fontId="17" fillId="0" borderId="30" xfId="0" applyNumberFormat="1" applyFont="1" applyBorder="1" applyAlignment="1">
      <alignment vertical="center"/>
    </xf>
    <xf numFmtId="0" fontId="16" fillId="4" borderId="17" xfId="0" applyFont="1" applyFill="1" applyBorder="1" applyAlignment="1">
      <alignment horizontal="center" vertical="center" wrapText="1"/>
    </xf>
    <xf numFmtId="4" fontId="0" fillId="3" borderId="3" xfId="0" applyNumberFormat="1" applyFill="1" applyBorder="1" applyAlignment="1" applyProtection="1">
      <alignment vertical="center"/>
      <protection locked="0"/>
    </xf>
    <xf numFmtId="3" fontId="0" fillId="3" borderId="27" xfId="0" applyNumberFormat="1" applyFill="1" applyBorder="1" applyAlignment="1" applyProtection="1">
      <alignment vertical="center"/>
      <protection locked="0"/>
    </xf>
    <xf numFmtId="4" fontId="0" fillId="3" borderId="34" xfId="0" applyNumberFormat="1" applyFill="1" applyBorder="1" applyAlignment="1" applyProtection="1">
      <alignment vertical="center"/>
      <protection locked="0"/>
    </xf>
    <xf numFmtId="167" fontId="0" fillId="3" borderId="3" xfId="0" applyNumberFormat="1" applyFill="1" applyBorder="1" applyAlignment="1" applyProtection="1">
      <alignment vertical="center"/>
      <protection locked="0"/>
    </xf>
    <xf numFmtId="4" fontId="0" fillId="3" borderId="27" xfId="0" applyNumberFormat="1" applyFill="1" applyBorder="1" applyAlignment="1" applyProtection="1">
      <alignment vertical="center"/>
      <protection locked="0"/>
    </xf>
    <xf numFmtId="14" fontId="15" fillId="3" borderId="0" xfId="0" applyNumberFormat="1" applyFont="1" applyFill="1" applyAlignment="1" applyProtection="1">
      <alignment horizontal="right"/>
      <protection locked="0"/>
    </xf>
    <xf numFmtId="14" fontId="15" fillId="3" borderId="0" xfId="0" applyNumberFormat="1" applyFont="1" applyFill="1" applyAlignment="1" applyProtection="1">
      <alignment horizontal="left"/>
      <protection locked="0"/>
    </xf>
    <xf numFmtId="0" fontId="0" fillId="0" borderId="0" xfId="0" applyAlignment="1">
      <alignment horizontal="justify" vertical="center" wrapText="1"/>
    </xf>
    <xf numFmtId="0" fontId="0" fillId="0" borderId="0" xfId="0" applyAlignment="1">
      <alignment horizontal="justify" vertical="center"/>
    </xf>
    <xf numFmtId="0" fontId="13" fillId="3" borderId="0" xfId="0" applyFont="1" applyFill="1" applyAlignment="1">
      <alignment vertical="center" wrapText="1"/>
    </xf>
    <xf numFmtId="0" fontId="0" fillId="3" borderId="0" xfId="0" applyFill="1" applyAlignment="1">
      <alignment wrapText="1"/>
    </xf>
    <xf numFmtId="0" fontId="16" fillId="4" borderId="7" xfId="0" applyFont="1" applyFill="1" applyBorder="1" applyAlignment="1">
      <alignment horizontal="center" vertical="center"/>
    </xf>
    <xf numFmtId="0" fontId="16" fillId="4" borderId="12" xfId="0" applyFont="1" applyFill="1" applyBorder="1" applyAlignment="1">
      <alignment horizontal="center" vertical="center"/>
    </xf>
    <xf numFmtId="0" fontId="0" fillId="0" borderId="19" xfId="0" applyBorder="1" applyAlignment="1">
      <alignment vertical="center"/>
    </xf>
    <xf numFmtId="0" fontId="16" fillId="4" borderId="8" xfId="0" applyFont="1" applyFill="1" applyBorder="1" applyAlignment="1">
      <alignment horizontal="center" vertical="center" wrapText="1"/>
    </xf>
    <xf numFmtId="0" fontId="0" fillId="0" borderId="13" xfId="0" applyBorder="1" applyAlignment="1">
      <alignment vertical="center" wrapText="1"/>
    </xf>
    <xf numFmtId="0" fontId="0" fillId="0" borderId="20" xfId="0" applyBorder="1" applyAlignment="1">
      <alignment vertical="center" wrapText="1"/>
    </xf>
    <xf numFmtId="0" fontId="16" fillId="4" borderId="9"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6" fillId="4" borderId="1" xfId="0" applyFont="1" applyFill="1"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18" fillId="0" borderId="0" xfId="0" applyFont="1" applyAlignment="1">
      <alignment wrapText="1"/>
    </xf>
    <xf numFmtId="0" fontId="0" fillId="0" borderId="0" xfId="0"/>
    <xf numFmtId="0" fontId="16" fillId="4" borderId="7"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0" fillId="0" borderId="15" xfId="0" applyBorder="1" applyAlignment="1">
      <alignment wrapText="1"/>
    </xf>
    <xf numFmtId="0" fontId="0" fillId="0" borderId="13" xfId="0" applyBorder="1" applyAlignment="1">
      <alignment wrapText="1"/>
    </xf>
    <xf numFmtId="0" fontId="0" fillId="0" borderId="16" xfId="0" applyBorder="1" applyAlignment="1">
      <alignment wrapText="1"/>
    </xf>
    <xf numFmtId="0" fontId="16" fillId="4" borderId="9"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6" fillId="4" borderId="31" xfId="0" applyFont="1" applyFill="1" applyBorder="1" applyAlignment="1">
      <alignment horizontal="center" wrapText="1"/>
    </xf>
    <xf numFmtId="0" fontId="16" fillId="4" borderId="32" xfId="0" applyFont="1" applyFill="1" applyBorder="1" applyAlignment="1">
      <alignment horizontal="center" wrapText="1"/>
    </xf>
    <xf numFmtId="0" fontId="0" fillId="0" borderId="33" xfId="0" applyBorder="1" applyAlignment="1">
      <alignment horizontal="center" wrapText="1"/>
    </xf>
    <xf numFmtId="0" fontId="0" fillId="0" borderId="0" xfId="0" applyAlignment="1">
      <alignment wrapText="1"/>
    </xf>
    <xf numFmtId="0" fontId="0" fillId="0" borderId="15" xfId="0" applyBorder="1"/>
    <xf numFmtId="0" fontId="16" fillId="4" borderId="35" xfId="0" applyFont="1" applyFill="1" applyBorder="1" applyAlignment="1">
      <alignment horizontal="center" vertical="center" wrapText="1"/>
    </xf>
    <xf numFmtId="0" fontId="0" fillId="0" borderId="23" xfId="0" applyBorder="1" applyAlignment="1">
      <alignment wrapText="1"/>
    </xf>
    <xf numFmtId="0" fontId="0" fillId="0" borderId="36" xfId="0" applyBorder="1" applyAlignment="1">
      <alignment wrapText="1"/>
    </xf>
  </cellXfs>
  <cellStyles count="6">
    <cellStyle name="Millares 3" xfId="3" xr:uid="{41765DF5-2B4E-4E0E-A596-BF804113306A}"/>
    <cellStyle name="Moneda" xfId="1" builtinId="4"/>
    <cellStyle name="Moneda 3" xfId="5" xr:uid="{D37CD17E-6A3C-4FE3-95F5-0C222797A68B}"/>
    <cellStyle name="Normal" xfId="0" builtinId="0"/>
    <cellStyle name="Normal 2 2" xfId="4" xr:uid="{A118B3F8-5DFD-4EEF-BCF3-63A9BB227E47}"/>
    <cellStyle name="Normal 5" xfId="2" xr:uid="{0624944B-7A52-41FC-A70E-E54A43B5B2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D030C.0CBD340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xdr:from>
      <xdr:col>1</xdr:col>
      <xdr:colOff>284129</xdr:colOff>
      <xdr:row>0</xdr:row>
      <xdr:rowOff>0</xdr:rowOff>
    </xdr:from>
    <xdr:to>
      <xdr:col>1</xdr:col>
      <xdr:colOff>2255520</xdr:colOff>
      <xdr:row>1</xdr:row>
      <xdr:rowOff>91440</xdr:rowOff>
    </xdr:to>
    <xdr:pic>
      <xdr:nvPicPr>
        <xdr:cNvPr id="4" name="Imagen 556019149">
          <a:extLst>
            <a:ext uri="{FF2B5EF4-FFF2-40B4-BE49-F238E27FC236}">
              <a16:creationId xmlns:a16="http://schemas.microsoft.com/office/drawing/2014/main" id="{A51610FD-C440-2BD0-BF6D-5DAF0CCE8D1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83289" y="0"/>
          <a:ext cx="1971391"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123825</xdr:rowOff>
    </xdr:from>
    <xdr:to>
      <xdr:col>1</xdr:col>
      <xdr:colOff>1013300</xdr:colOff>
      <xdr:row>3</xdr:row>
      <xdr:rowOff>47625</xdr:rowOff>
    </xdr:to>
    <xdr:pic>
      <xdr:nvPicPr>
        <xdr:cNvPr id="2" name="D1E2F950-4CEC-41DD-A9A2-20B5B5D2811B">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23825"/>
          <a:ext cx="1756250" cy="800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234475</xdr:colOff>
      <xdr:row>0</xdr:row>
      <xdr:rowOff>28576</xdr:rowOff>
    </xdr:from>
    <xdr:to>
      <xdr:col>1</xdr:col>
      <xdr:colOff>1019175</xdr:colOff>
      <xdr:row>2</xdr:row>
      <xdr:rowOff>171451</xdr:rowOff>
    </xdr:to>
    <xdr:pic>
      <xdr:nvPicPr>
        <xdr:cNvPr id="2" name="D1E2F950-4CEC-41DD-A9A2-20B5B5D2811B">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75" y="28576"/>
          <a:ext cx="1756250" cy="8001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1013460</xdr:colOff>
          <xdr:row>14</xdr:row>
          <xdr:rowOff>0</xdr:rowOff>
        </xdr:from>
        <xdr:to>
          <xdr:col>6</xdr:col>
          <xdr:colOff>403860</xdr:colOff>
          <xdr:row>14</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257175</xdr:colOff>
      <xdr:row>0</xdr:row>
      <xdr:rowOff>133350</xdr:rowOff>
    </xdr:from>
    <xdr:to>
      <xdr:col>1</xdr:col>
      <xdr:colOff>1200150</xdr:colOff>
      <xdr:row>3</xdr:row>
      <xdr:rowOff>158209</xdr:rowOff>
    </xdr:to>
    <xdr:pic>
      <xdr:nvPicPr>
        <xdr:cNvPr id="2" name="1 Imagen" descr="cid:B1995FDC-19E3-4C5E-995A-107619690BE0">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33350"/>
          <a:ext cx="1704975" cy="5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nanzas/Administracion/SECTOR%20P&#218;BLICO/REPORTING%20AYTO/EJERCICIO%202026/PMP/03_Marzo/PMP%20Marzo%20con%20Power%20Query%20v.1.34%20con%20nuevo%20desarrollo%20incidencias%20(copia%20abril%202025).xlsm" TargetMode="External"/><Relationship Id="rId2" Type="http://schemas.openxmlformats.org/officeDocument/2006/relationships/externalLinkPath" Target="file:///V:\Finanzas\Administracion\SECTOR%20P&#218;BLICO\REPORTING%20AYTO\EJERCICIO%202026\PMP\03_Marzo\PMP%20Marzo%20con%20Power%20Query%20v.1.34%20con%20nuevo%20desarrollo%20incidencias%20(copia%20abril%202025).xlsm" TargetMode="External"/><Relationship Id="rId1" Type="http://schemas.openxmlformats.org/officeDocument/2006/relationships/externalLinkPath" Target="/Finanzas/Administracion/SECTOR%20P&#218;BLICO/REPORTING%20AYTO/EJERCICIO%202026/PMP/03_Marzo/PMP%20Marzo%20con%20Power%20Query%20v.1.34%20con%20nuevo%20desarrollo%20incidencias%20(copia%20abril%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hecks Víctor"/>
      <sheetName val="Resumen"/>
      <sheetName val="PMP Tratado"/>
      <sheetName val="Diferencias pagos Mens-Trim"/>
      <sheetName val="Saldos fichas-PMP"/>
      <sheetName val="Gestor incidencias"/>
      <sheetName val="Análisis pendiente por fecha"/>
      <sheetName val="Análisis por nº días"/>
      <sheetName val="Fact Compa Reg y liq Posterior "/>
      <sheetName val="IncidenciasTotales"/>
      <sheetName val="PAGOS"/>
      <sheetName val="PAGOS PENDIENTES"/>
      <sheetName val="INTERESES DE DEMORA"/>
      <sheetName val="Limpia facs PMP 18.04 y 31.08"/>
      <sheetName val="Pantallazo PMP"/>
      <sheetName val="PMP Original"/>
      <sheetName val="Saldo contabilidad"/>
      <sheetName val="PMP´s mensuales anteriores"/>
      <sheetName val="PMP TOTAL ABRIL 18"/>
      <sheetName val="PMP Marzo con Power Query v.1"/>
    </sheetNames>
    <sheetDataSet>
      <sheetData sheetId="0"/>
      <sheetData sheetId="1">
        <row r="53">
          <cell r="D53">
            <v>39379.780000001658</v>
          </cell>
        </row>
        <row r="111">
          <cell r="C111" t="str">
            <v>Pte. Pago finalizar trimestre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image" Target="../media/image3.wmf"/></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F98C9-EF46-488E-BB1A-BF09C7F947B3}">
  <dimension ref="B1:G19"/>
  <sheetViews>
    <sheetView tabSelected="1" workbookViewId="0">
      <selection activeCell="B5" sqref="B5"/>
    </sheetView>
  </sheetViews>
  <sheetFormatPr baseColWidth="10" defaultColWidth="14.5546875" defaultRowHeight="14.4" x14ac:dyDescent="0.3"/>
  <cols>
    <col min="1" max="1" width="13.109375" customWidth="1"/>
    <col min="2" max="2" width="38.33203125" customWidth="1"/>
    <col min="3" max="3" width="19" customWidth="1"/>
    <col min="4" max="4" width="18.33203125" customWidth="1"/>
    <col min="5" max="5" width="19.33203125" customWidth="1"/>
    <col min="6" max="6" width="18" customWidth="1"/>
  </cols>
  <sheetData>
    <row r="1" spans="2:7" ht="33.6" x14ac:dyDescent="0.65">
      <c r="C1" s="2" t="s">
        <v>0</v>
      </c>
      <c r="D1" s="2"/>
      <c r="E1" s="1"/>
      <c r="F1" s="1"/>
      <c r="G1" s="1"/>
    </row>
    <row r="2" spans="2:7" ht="17.25" customHeight="1" x14ac:dyDescent="0.65">
      <c r="B2" s="1"/>
      <c r="C2" s="1"/>
      <c r="D2" s="2"/>
      <c r="E2" s="1"/>
      <c r="F2" s="1"/>
      <c r="G2" s="1"/>
    </row>
    <row r="3" spans="2:7" ht="17.25" customHeight="1" x14ac:dyDescent="0.65">
      <c r="B3" s="1"/>
      <c r="C3" s="1"/>
      <c r="D3" s="2"/>
      <c r="E3" s="1"/>
      <c r="F3" s="1"/>
      <c r="G3" s="1"/>
    </row>
    <row r="4" spans="2:7" ht="17.25" customHeight="1" x14ac:dyDescent="0.65">
      <c r="B4" s="1"/>
      <c r="C4" s="1"/>
      <c r="D4" s="3"/>
      <c r="E4" s="1"/>
      <c r="F4" s="1"/>
      <c r="G4" s="1"/>
    </row>
    <row r="5" spans="2:7" ht="17.25" customHeight="1" x14ac:dyDescent="0.3">
      <c r="B5" s="4"/>
      <c r="C5" s="4"/>
      <c r="D5" s="4"/>
      <c r="E5" s="4"/>
      <c r="F5" s="4"/>
      <c r="G5" s="4"/>
    </row>
    <row r="6" spans="2:7" ht="17.25" customHeight="1" x14ac:dyDescent="0.35">
      <c r="B6" s="5" t="s">
        <v>1</v>
      </c>
      <c r="C6" s="1"/>
      <c r="D6" s="1"/>
      <c r="E6" s="1"/>
      <c r="F6" s="1"/>
      <c r="G6" s="1"/>
    </row>
    <row r="7" spans="2:7" ht="17.25" customHeight="1" x14ac:dyDescent="0.3">
      <c r="B7" s="4"/>
      <c r="C7" s="1"/>
      <c r="D7" s="1"/>
      <c r="E7" s="1"/>
      <c r="F7" s="1"/>
      <c r="G7" s="1"/>
    </row>
    <row r="8" spans="2:7" ht="17.25" customHeight="1" x14ac:dyDescent="0.35">
      <c r="B8" s="5" t="s">
        <v>2</v>
      </c>
      <c r="C8" s="6" t="s">
        <v>13</v>
      </c>
      <c r="D8" s="1"/>
      <c r="E8" s="1"/>
      <c r="F8" s="1"/>
      <c r="G8" s="1"/>
    </row>
    <row r="9" spans="2:7" ht="17.25" customHeight="1" x14ac:dyDescent="0.35">
      <c r="B9" s="7"/>
      <c r="C9" s="1"/>
      <c r="D9" s="1"/>
      <c r="E9" s="1"/>
      <c r="F9" s="1"/>
      <c r="G9" s="1"/>
    </row>
    <row r="10" spans="2:7" ht="17.25" customHeight="1" x14ac:dyDescent="0.35">
      <c r="B10" s="7" t="s">
        <v>3</v>
      </c>
      <c r="C10" s="8">
        <v>46053</v>
      </c>
      <c r="D10" s="1"/>
      <c r="E10" s="1"/>
      <c r="F10" s="1"/>
      <c r="G10" s="1"/>
    </row>
    <row r="11" spans="2:7" ht="17.25" customHeight="1" x14ac:dyDescent="0.3">
      <c r="B11" s="4"/>
      <c r="C11" s="1"/>
      <c r="D11" s="1"/>
      <c r="E11" s="1"/>
      <c r="F11" s="1"/>
      <c r="G11" s="1"/>
    </row>
    <row r="12" spans="2:7" ht="31.2" x14ac:dyDescent="0.3">
      <c r="B12" s="9" t="s">
        <v>4</v>
      </c>
      <c r="C12" s="9" t="s">
        <v>5</v>
      </c>
      <c r="D12" s="10" t="s">
        <v>6</v>
      </c>
      <c r="E12" s="9" t="s">
        <v>7</v>
      </c>
      <c r="F12" s="10" t="s">
        <v>8</v>
      </c>
      <c r="G12" s="11" t="s">
        <v>9</v>
      </c>
    </row>
    <row r="13" spans="2:7" ht="15.6" x14ac:dyDescent="0.3">
      <c r="B13" s="12" t="s">
        <v>10</v>
      </c>
      <c r="C13" s="13">
        <v>15.094687956231823</v>
      </c>
      <c r="D13" s="14">
        <v>7344915.9499999983</v>
      </c>
      <c r="E13" s="15">
        <v>12.861127262687919</v>
      </c>
      <c r="F13" s="14">
        <v>2291882.5100000007</v>
      </c>
      <c r="G13" s="16">
        <v>14.563488854185151</v>
      </c>
    </row>
    <row r="14" spans="2:7" ht="15.6" x14ac:dyDescent="0.3">
      <c r="B14" s="12" t="s">
        <v>11</v>
      </c>
      <c r="C14" s="13">
        <v>24.199187102051123</v>
      </c>
      <c r="D14" s="14">
        <v>551567.3899999999</v>
      </c>
      <c r="E14" s="15">
        <v>18</v>
      </c>
      <c r="F14" s="14">
        <v>8438.41</v>
      </c>
      <c r="G14" s="16">
        <v>24.105775065186826</v>
      </c>
    </row>
    <row r="15" spans="2:7" ht="15.6" x14ac:dyDescent="0.3">
      <c r="B15" s="17" t="s">
        <v>12</v>
      </c>
      <c r="C15" s="18">
        <v>15.730634948696039</v>
      </c>
      <c r="D15" s="19">
        <v>7896483.339999998</v>
      </c>
      <c r="E15" s="18">
        <v>12.879978508493769</v>
      </c>
      <c r="F15" s="19">
        <v>2300320.9200000009</v>
      </c>
      <c r="G15" s="20">
        <v>15.087548695598739</v>
      </c>
    </row>
    <row r="16" spans="2:7" ht="15.6" x14ac:dyDescent="0.3">
      <c r="B16" s="21"/>
      <c r="C16" s="22"/>
      <c r="D16" s="22"/>
      <c r="E16" s="22"/>
      <c r="F16" s="23"/>
      <c r="G16" s="24"/>
    </row>
    <row r="17" spans="2:7" x14ac:dyDescent="0.3">
      <c r="B17" s="1"/>
      <c r="C17" s="1"/>
      <c r="D17" s="1"/>
      <c r="E17" s="25"/>
      <c r="F17" s="26"/>
      <c r="G17" s="27"/>
    </row>
    <row r="18" spans="2:7" x14ac:dyDescent="0.3">
      <c r="B18" s="1"/>
      <c r="C18" s="1"/>
      <c r="D18" s="28"/>
      <c r="E18" s="29"/>
      <c r="F18" s="30"/>
      <c r="G18" s="31"/>
    </row>
    <row r="19" spans="2:7" x14ac:dyDescent="0.3">
      <c r="B19" s="1"/>
      <c r="C19" s="1"/>
      <c r="D19" s="1"/>
      <c r="E19" s="25"/>
      <c r="F19" s="32"/>
      <c r="G19"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EF41B-2829-4513-AD66-95AB4A64FAA6}">
  <dimension ref="A1:G21"/>
  <sheetViews>
    <sheetView workbookViewId="0">
      <selection activeCell="H12" sqref="H12"/>
    </sheetView>
  </sheetViews>
  <sheetFormatPr baseColWidth="10" defaultColWidth="14.5546875" defaultRowHeight="14.4" x14ac:dyDescent="0.3"/>
  <cols>
    <col min="2" max="2" width="31.33203125" customWidth="1"/>
    <col min="4" max="4" width="19" customWidth="1"/>
    <col min="6" max="6" width="19.33203125" customWidth="1"/>
  </cols>
  <sheetData>
    <row r="1" spans="1:7" ht="33.6" x14ac:dyDescent="0.65">
      <c r="A1" s="35"/>
      <c r="B1" s="36"/>
      <c r="C1" s="37" t="s">
        <v>0</v>
      </c>
      <c r="D1" s="37"/>
      <c r="E1" s="36"/>
      <c r="F1" s="36"/>
      <c r="G1" s="36"/>
    </row>
    <row r="2" spans="1:7" ht="17.25" customHeight="1" x14ac:dyDescent="0.65">
      <c r="A2" s="38"/>
      <c r="B2" s="1"/>
      <c r="C2" s="1"/>
      <c r="D2" s="2"/>
      <c r="E2" s="1"/>
      <c r="F2" s="1"/>
      <c r="G2" s="1"/>
    </row>
    <row r="3" spans="1:7" ht="17.25" customHeight="1" x14ac:dyDescent="0.65">
      <c r="A3" s="38"/>
      <c r="B3" s="1"/>
      <c r="C3" s="1"/>
      <c r="D3" s="2"/>
      <c r="E3" s="1"/>
      <c r="F3" s="1"/>
      <c r="G3" s="1"/>
    </row>
    <row r="4" spans="1:7" ht="17.25" customHeight="1" x14ac:dyDescent="0.65">
      <c r="A4" s="38"/>
      <c r="B4" s="1"/>
      <c r="C4" s="1"/>
      <c r="D4" s="3"/>
      <c r="E4" s="1"/>
      <c r="F4" s="1"/>
      <c r="G4" s="1"/>
    </row>
    <row r="5" spans="1:7" ht="17.25" customHeight="1" x14ac:dyDescent="0.3">
      <c r="A5" s="38"/>
      <c r="B5" s="4"/>
      <c r="C5" s="4"/>
      <c r="D5" s="4"/>
      <c r="E5" s="4"/>
      <c r="F5" s="4"/>
      <c r="G5" s="4"/>
    </row>
    <row r="6" spans="1:7" ht="17.25" customHeight="1" x14ac:dyDescent="0.35">
      <c r="A6" s="38"/>
      <c r="B6" s="5" t="s">
        <v>1</v>
      </c>
      <c r="C6" s="1"/>
      <c r="D6" s="1"/>
      <c r="E6" s="1"/>
      <c r="F6" s="1"/>
      <c r="G6" s="1"/>
    </row>
    <row r="7" spans="1:7" ht="17.25" customHeight="1" x14ac:dyDescent="0.3">
      <c r="A7" s="38"/>
      <c r="B7" s="4"/>
      <c r="C7" s="1"/>
      <c r="D7" s="1"/>
      <c r="E7" s="1"/>
      <c r="F7" s="1"/>
      <c r="G7" s="1"/>
    </row>
    <row r="8" spans="1:7" ht="17.25" customHeight="1" x14ac:dyDescent="0.35">
      <c r="A8" s="38"/>
      <c r="B8" s="5" t="s">
        <v>2</v>
      </c>
      <c r="C8" s="6" t="s">
        <v>14</v>
      </c>
      <c r="D8" s="1"/>
      <c r="E8" s="1"/>
      <c r="F8" s="1"/>
      <c r="G8" s="1"/>
    </row>
    <row r="9" spans="1:7" ht="17.25" customHeight="1" x14ac:dyDescent="0.35">
      <c r="A9" s="38"/>
      <c r="B9" s="7"/>
      <c r="C9" s="1"/>
      <c r="D9" s="1"/>
      <c r="E9" s="1"/>
      <c r="F9" s="1"/>
      <c r="G9" s="1"/>
    </row>
    <row r="10" spans="1:7" ht="17.25" customHeight="1" x14ac:dyDescent="0.35">
      <c r="A10" s="38"/>
      <c r="B10" s="7" t="s">
        <v>3</v>
      </c>
      <c r="C10" s="8">
        <v>46081</v>
      </c>
      <c r="D10" s="1"/>
      <c r="E10" s="1"/>
      <c r="F10" s="1"/>
      <c r="G10" s="1"/>
    </row>
    <row r="11" spans="1:7" ht="17.25" customHeight="1" x14ac:dyDescent="0.3">
      <c r="A11" s="38"/>
      <c r="B11" s="4"/>
      <c r="C11" s="1"/>
      <c r="D11" s="1"/>
      <c r="E11" s="1"/>
      <c r="F11" s="1"/>
      <c r="G11" s="1"/>
    </row>
    <row r="12" spans="1:7" ht="46.8" x14ac:dyDescent="0.3">
      <c r="A12" s="38"/>
      <c r="B12" s="9" t="s">
        <v>4</v>
      </c>
      <c r="C12" s="9" t="s">
        <v>5</v>
      </c>
      <c r="D12" s="10" t="s">
        <v>6</v>
      </c>
      <c r="E12" s="9" t="s">
        <v>7</v>
      </c>
      <c r="F12" s="10" t="s">
        <v>8</v>
      </c>
      <c r="G12" s="11" t="s">
        <v>9</v>
      </c>
    </row>
    <row r="13" spans="1:7" ht="15.6" x14ac:dyDescent="0.3">
      <c r="A13" s="38"/>
      <c r="B13" s="12" t="s">
        <v>10</v>
      </c>
      <c r="C13" s="13">
        <v>14.491498207396766</v>
      </c>
      <c r="D13" s="14">
        <v>7303964.3400000008</v>
      </c>
      <c r="E13" s="15">
        <v>11.920279626100964</v>
      </c>
      <c r="F13" s="14">
        <v>2514182.5900000017</v>
      </c>
      <c r="G13" s="16">
        <v>13.833073248158716</v>
      </c>
    </row>
    <row r="14" spans="1:7" ht="15.6" x14ac:dyDescent="0.3">
      <c r="A14" s="38"/>
      <c r="B14" s="12" t="s">
        <v>11</v>
      </c>
      <c r="C14" s="13">
        <v>26.044602171609572</v>
      </c>
      <c r="D14" s="14">
        <v>355852.17999999993</v>
      </c>
      <c r="E14" s="15">
        <v>11.688789629671792</v>
      </c>
      <c r="F14" s="14">
        <v>153197.08000000002</v>
      </c>
      <c r="G14" s="16">
        <v>21.724256901974478</v>
      </c>
    </row>
    <row r="15" spans="1:7" ht="15.6" x14ac:dyDescent="0.3">
      <c r="A15" s="38"/>
      <c r="B15" s="17" t="s">
        <v>12</v>
      </c>
      <c r="C15" s="18">
        <v>15.0282208848522</v>
      </c>
      <c r="D15" s="19">
        <v>7659816.5200000005</v>
      </c>
      <c r="E15" s="18">
        <v>11.906984334132964</v>
      </c>
      <c r="F15" s="19">
        <v>2667379.6700000018</v>
      </c>
      <c r="G15" s="20">
        <v>14.222046317479194</v>
      </c>
    </row>
    <row r="16" spans="1:7" ht="15.6" x14ac:dyDescent="0.3">
      <c r="A16" s="38"/>
      <c r="B16" s="21"/>
      <c r="C16" s="22"/>
      <c r="D16" s="22"/>
      <c r="E16" s="22"/>
      <c r="F16" s="23"/>
      <c r="G16" s="24"/>
    </row>
    <row r="17" spans="1:7" x14ac:dyDescent="0.3">
      <c r="A17" s="38"/>
      <c r="B17" s="1"/>
      <c r="C17" s="1"/>
      <c r="D17" s="1"/>
      <c r="E17" s="25"/>
      <c r="F17" s="26"/>
      <c r="G17" s="27"/>
    </row>
    <row r="18" spans="1:7" x14ac:dyDescent="0.3">
      <c r="A18" s="38"/>
      <c r="B18" s="1"/>
      <c r="C18" s="1"/>
      <c r="D18" s="28"/>
      <c r="E18" s="29"/>
      <c r="F18" s="30"/>
      <c r="G18" s="31"/>
    </row>
    <row r="19" spans="1:7" x14ac:dyDescent="0.3">
      <c r="A19" s="38"/>
      <c r="B19" s="1"/>
      <c r="C19" s="1"/>
      <c r="D19" s="1"/>
      <c r="E19" s="25"/>
      <c r="F19" s="32"/>
      <c r="G19" s="1"/>
    </row>
    <row r="20" spans="1:7" x14ac:dyDescent="0.3">
      <c r="A20" s="38"/>
      <c r="B20" s="1"/>
      <c r="C20" s="1"/>
      <c r="D20" s="33"/>
      <c r="E20" s="33"/>
      <c r="F20" s="33"/>
      <c r="G20" s="1"/>
    </row>
    <row r="21" spans="1:7" x14ac:dyDescent="0.3">
      <c r="A21" s="38"/>
      <c r="B21" s="1"/>
      <c r="C21" s="1"/>
      <c r="D21" s="1"/>
      <c r="E21" s="25"/>
      <c r="F21" s="34"/>
      <c r="G21"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7F704-38B5-460C-BA07-FBA4C4F53D10}">
  <dimension ref="A1:G19"/>
  <sheetViews>
    <sheetView workbookViewId="0">
      <selection activeCell="D23" sqref="D23"/>
    </sheetView>
  </sheetViews>
  <sheetFormatPr baseColWidth="10" defaultColWidth="14.5546875" defaultRowHeight="14.4" x14ac:dyDescent="0.3"/>
  <cols>
    <col min="2" max="2" width="31.33203125" customWidth="1"/>
    <col min="4" max="4" width="19" customWidth="1"/>
    <col min="6" max="6" width="19.33203125" customWidth="1"/>
  </cols>
  <sheetData>
    <row r="1" spans="1:7" ht="33.6" x14ac:dyDescent="0.65">
      <c r="A1" s="35"/>
      <c r="B1" s="36"/>
      <c r="C1" s="37" t="s">
        <v>0</v>
      </c>
      <c r="D1" s="37"/>
      <c r="E1" s="36"/>
      <c r="F1" s="36"/>
      <c r="G1" s="36"/>
    </row>
    <row r="2" spans="1:7" ht="17.25" customHeight="1" x14ac:dyDescent="0.65">
      <c r="A2" s="38"/>
      <c r="B2" s="1"/>
      <c r="C2" s="1"/>
      <c r="D2" s="2"/>
      <c r="E2" s="1"/>
      <c r="F2" s="1"/>
      <c r="G2" s="1"/>
    </row>
    <row r="3" spans="1:7" ht="17.25" customHeight="1" x14ac:dyDescent="0.65">
      <c r="A3" s="38"/>
      <c r="B3" s="1"/>
      <c r="C3" s="1"/>
      <c r="D3" s="2"/>
      <c r="E3" s="1"/>
      <c r="F3" s="1"/>
      <c r="G3" s="1"/>
    </row>
    <row r="4" spans="1:7" ht="17.25" customHeight="1" x14ac:dyDescent="0.65">
      <c r="A4" s="38"/>
      <c r="B4" s="1"/>
      <c r="C4" s="1"/>
      <c r="D4" s="3"/>
      <c r="E4" s="1"/>
      <c r="F4" s="1"/>
      <c r="G4" s="1"/>
    </row>
    <row r="5" spans="1:7" ht="17.25" customHeight="1" x14ac:dyDescent="0.3">
      <c r="A5" s="38"/>
      <c r="B5" s="4"/>
      <c r="C5" s="4"/>
      <c r="D5" s="4"/>
      <c r="E5" s="4"/>
      <c r="F5" s="4"/>
      <c r="G5" s="4"/>
    </row>
    <row r="6" spans="1:7" ht="17.25" customHeight="1" x14ac:dyDescent="0.35">
      <c r="A6" s="38"/>
      <c r="B6" s="5" t="s">
        <v>1</v>
      </c>
      <c r="C6" s="1"/>
      <c r="D6" s="1"/>
      <c r="E6" s="1"/>
      <c r="F6" s="1"/>
      <c r="G6" s="1"/>
    </row>
    <row r="7" spans="1:7" ht="17.25" customHeight="1" x14ac:dyDescent="0.3">
      <c r="A7" s="38"/>
      <c r="B7" s="4"/>
      <c r="C7" s="1"/>
      <c r="D7" s="1"/>
      <c r="E7" s="1"/>
      <c r="F7" s="1"/>
      <c r="G7" s="1"/>
    </row>
    <row r="8" spans="1:7" ht="17.25" customHeight="1" x14ac:dyDescent="0.35">
      <c r="A8" s="38"/>
      <c r="B8" s="5" t="s">
        <v>2</v>
      </c>
      <c r="C8" s="6" t="s">
        <v>15</v>
      </c>
      <c r="D8" s="1"/>
      <c r="E8" s="1"/>
      <c r="F8" s="1"/>
      <c r="G8" s="1"/>
    </row>
    <row r="9" spans="1:7" ht="17.25" customHeight="1" x14ac:dyDescent="0.35">
      <c r="A9" s="38"/>
      <c r="B9" s="7"/>
      <c r="C9" s="1"/>
      <c r="D9" s="1"/>
      <c r="E9" s="1"/>
      <c r="F9" s="1"/>
      <c r="G9" s="1"/>
    </row>
    <row r="10" spans="1:7" ht="17.25" customHeight="1" x14ac:dyDescent="0.35">
      <c r="A10" s="38"/>
      <c r="B10" s="7" t="s">
        <v>3</v>
      </c>
      <c r="C10" s="8">
        <v>46112</v>
      </c>
      <c r="D10" s="1"/>
      <c r="E10" s="1"/>
      <c r="F10" s="1"/>
      <c r="G10" s="1"/>
    </row>
    <row r="11" spans="1:7" ht="17.25" customHeight="1" x14ac:dyDescent="0.3">
      <c r="A11" s="38"/>
      <c r="B11" s="4"/>
      <c r="C11" s="1"/>
      <c r="D11" s="1"/>
      <c r="E11" s="1"/>
      <c r="F11" s="1"/>
      <c r="G11" s="1"/>
    </row>
    <row r="12" spans="1:7" ht="46.8" x14ac:dyDescent="0.3">
      <c r="A12" s="38"/>
      <c r="B12" s="9" t="s">
        <v>4</v>
      </c>
      <c r="C12" s="9" t="s">
        <v>5</v>
      </c>
      <c r="D12" s="10" t="s">
        <v>6</v>
      </c>
      <c r="E12" s="9" t="s">
        <v>7</v>
      </c>
      <c r="F12" s="10" t="s">
        <v>8</v>
      </c>
      <c r="G12" s="11" t="s">
        <v>9</v>
      </c>
    </row>
    <row r="13" spans="1:7" ht="15.6" x14ac:dyDescent="0.3">
      <c r="A13" s="38"/>
      <c r="B13" s="12" t="s">
        <v>10</v>
      </c>
      <c r="C13" s="13">
        <v>11.501604134005619</v>
      </c>
      <c r="D13" s="14">
        <v>6416552.4600000037</v>
      </c>
      <c r="E13" s="15">
        <v>14.886259865001428</v>
      </c>
      <c r="F13" s="14">
        <v>2470327.2200000025</v>
      </c>
      <c r="G13" s="16">
        <v>12.442452607674605</v>
      </c>
    </row>
    <row r="14" spans="1:7" ht="15.6" x14ac:dyDescent="0.3">
      <c r="A14" s="38"/>
      <c r="B14" s="12" t="s">
        <v>11</v>
      </c>
      <c r="C14" s="13">
        <v>18.853688742475551</v>
      </c>
      <c r="D14" s="14">
        <v>394608.87</v>
      </c>
      <c r="E14" s="15">
        <v>8.0876280171775363</v>
      </c>
      <c r="F14" s="14">
        <v>1637298.83</v>
      </c>
      <c r="G14" s="16">
        <v>10.178462683122859</v>
      </c>
    </row>
    <row r="15" spans="1:7" ht="15.6" x14ac:dyDescent="0.3">
      <c r="A15" s="38"/>
      <c r="B15" s="17" t="s">
        <v>12</v>
      </c>
      <c r="C15" s="18">
        <v>11.92755173074133</v>
      </c>
      <c r="D15" s="19">
        <v>6811161.3300000038</v>
      </c>
      <c r="E15" s="18">
        <v>12.176326722464562</v>
      </c>
      <c r="F15" s="19">
        <v>4107626.0500000026</v>
      </c>
      <c r="G15" s="20">
        <v>12.021140386791421</v>
      </c>
    </row>
    <row r="16" spans="1:7" ht="15.6" x14ac:dyDescent="0.3">
      <c r="A16" s="38"/>
      <c r="B16" s="21"/>
      <c r="C16" s="22"/>
      <c r="D16" s="22"/>
      <c r="E16" s="22"/>
      <c r="F16" s="23"/>
      <c r="G16" s="24"/>
    </row>
    <row r="17" spans="1:7" x14ac:dyDescent="0.3">
      <c r="A17" s="38"/>
      <c r="B17" s="1"/>
      <c r="C17" s="1"/>
      <c r="D17" s="1"/>
      <c r="E17" s="25"/>
      <c r="F17" s="26"/>
      <c r="G17" s="27"/>
    </row>
    <row r="18" spans="1:7" x14ac:dyDescent="0.3">
      <c r="A18" s="38"/>
      <c r="B18" s="1"/>
      <c r="C18" s="1"/>
      <c r="D18" s="28"/>
      <c r="E18" s="29"/>
      <c r="F18" s="30"/>
      <c r="G18" s="31"/>
    </row>
    <row r="19" spans="1:7" x14ac:dyDescent="0.3">
      <c r="A19" s="38"/>
      <c r="B19" s="1"/>
      <c r="C19" s="1"/>
      <c r="D19" s="1"/>
      <c r="E19" s="25"/>
      <c r="F19" s="32"/>
      <c r="G19"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FA99-093F-4BA4-B06F-DF122E9674D9}">
  <dimension ref="A1:G27"/>
  <sheetViews>
    <sheetView workbookViewId="0">
      <selection activeCell="I25" sqref="I25"/>
    </sheetView>
  </sheetViews>
  <sheetFormatPr baseColWidth="10" defaultRowHeight="14.4" x14ac:dyDescent="0.3"/>
  <cols>
    <col min="2" max="2" width="34.44140625" customWidth="1"/>
    <col min="5" max="5" width="14" customWidth="1"/>
    <col min="7" max="7" width="14.5546875" customWidth="1"/>
  </cols>
  <sheetData>
    <row r="1" spans="1:7" ht="15.6" x14ac:dyDescent="0.3">
      <c r="B1" s="39"/>
      <c r="C1" s="39"/>
      <c r="F1" s="39"/>
    </row>
    <row r="2" spans="1:7" ht="15.6" x14ac:dyDescent="0.3">
      <c r="B2" s="40" t="s">
        <v>16</v>
      </c>
      <c r="C2" s="40"/>
      <c r="D2" s="39"/>
      <c r="E2" s="41"/>
    </row>
    <row r="3" spans="1:7" x14ac:dyDescent="0.3">
      <c r="E3" s="42" t="s">
        <v>17</v>
      </c>
      <c r="F3" s="43">
        <v>46112</v>
      </c>
    </row>
    <row r="4" spans="1:7" ht="15.6" x14ac:dyDescent="0.3">
      <c r="B4" s="44" t="s">
        <v>18</v>
      </c>
      <c r="C4" s="79" t="s">
        <v>19</v>
      </c>
      <c r="D4" s="80"/>
      <c r="E4" s="80"/>
      <c r="F4" s="80"/>
      <c r="G4" s="80"/>
    </row>
    <row r="5" spans="1:7" ht="15" thickBot="1" x14ac:dyDescent="0.35"/>
    <row r="6" spans="1:7" x14ac:dyDescent="0.3">
      <c r="B6" s="81" t="s">
        <v>20</v>
      </c>
      <c r="C6" s="84" t="s">
        <v>21</v>
      </c>
      <c r="D6" s="87" t="s">
        <v>20</v>
      </c>
      <c r="E6" s="88"/>
      <c r="F6" s="88"/>
      <c r="G6" s="89"/>
    </row>
    <row r="7" spans="1:7" ht="15" thickBot="1" x14ac:dyDescent="0.35">
      <c r="B7" s="82"/>
      <c r="C7" s="85"/>
      <c r="D7" s="90" t="s">
        <v>22</v>
      </c>
      <c r="E7" s="91"/>
      <c r="F7" s="90" t="s">
        <v>23</v>
      </c>
      <c r="G7" s="92"/>
    </row>
    <row r="8" spans="1:7" ht="36.75" customHeight="1" x14ac:dyDescent="0.3">
      <c r="B8" s="83"/>
      <c r="C8" s="86"/>
      <c r="D8" s="66" t="s">
        <v>24</v>
      </c>
      <c r="E8" s="66" t="s">
        <v>25</v>
      </c>
      <c r="F8" s="66" t="s">
        <v>24</v>
      </c>
      <c r="G8" s="67" t="s">
        <v>25</v>
      </c>
    </row>
    <row r="9" spans="1:7" ht="28.8" x14ac:dyDescent="0.3">
      <c r="B9" s="47" t="s">
        <v>26</v>
      </c>
      <c r="C9" s="48">
        <v>13.794420296919819</v>
      </c>
      <c r="D9" s="49">
        <v>2965</v>
      </c>
      <c r="E9" s="50">
        <v>20476795.460000005</v>
      </c>
      <c r="F9" s="49">
        <v>95</v>
      </c>
      <c r="G9" s="52">
        <v>588637.28999999992</v>
      </c>
    </row>
    <row r="10" spans="1:7" ht="28.8" x14ac:dyDescent="0.3">
      <c r="B10" s="51" t="s">
        <v>27</v>
      </c>
      <c r="C10" s="48">
        <v>23.083477147396255</v>
      </c>
      <c r="D10" s="49">
        <v>23</v>
      </c>
      <c r="E10" s="50">
        <v>1157128.56</v>
      </c>
      <c r="F10" s="49">
        <v>5</v>
      </c>
      <c r="G10" s="52">
        <v>144899.87999999998</v>
      </c>
    </row>
    <row r="11" spans="1:7" ht="15" thickBot="1" x14ac:dyDescent="0.35">
      <c r="B11" s="53" t="s">
        <v>28</v>
      </c>
      <c r="C11" s="54"/>
      <c r="D11" s="55"/>
      <c r="E11" s="56"/>
      <c r="F11" s="55"/>
      <c r="G11" s="57"/>
    </row>
    <row r="12" spans="1:7" ht="15" thickBot="1" x14ac:dyDescent="0.35">
      <c r="A12" s="58"/>
      <c r="B12" s="59" t="s">
        <v>29</v>
      </c>
      <c r="C12" s="60">
        <v>14.335143989133238</v>
      </c>
      <c r="D12" s="61">
        <v>2988</v>
      </c>
      <c r="E12" s="62">
        <v>21633924.020000003</v>
      </c>
      <c r="F12" s="61">
        <v>100</v>
      </c>
      <c r="G12" s="68">
        <v>733537.16999999993</v>
      </c>
    </row>
    <row r="14" spans="1:7" x14ac:dyDescent="0.3">
      <c r="E14" s="63"/>
      <c r="F14" s="63"/>
      <c r="G14" s="63"/>
    </row>
    <row r="15" spans="1:7" x14ac:dyDescent="0.3">
      <c r="B15" s="58"/>
    </row>
    <row r="21" spans="2:7" x14ac:dyDescent="0.3">
      <c r="B21" s="77"/>
      <c r="C21" s="78"/>
      <c r="D21" s="78"/>
      <c r="E21" s="78"/>
      <c r="F21" s="78"/>
      <c r="G21" s="78"/>
    </row>
    <row r="22" spans="2:7" x14ac:dyDescent="0.3">
      <c r="E22" s="63"/>
    </row>
    <row r="23" spans="2:7" x14ac:dyDescent="0.3">
      <c r="E23" s="64"/>
    </row>
    <row r="25" spans="2:7" x14ac:dyDescent="0.3">
      <c r="B25" s="58"/>
      <c r="E25" s="63"/>
      <c r="F25" s="32"/>
    </row>
    <row r="26" spans="2:7" x14ac:dyDescent="0.3">
      <c r="B26" s="65"/>
    </row>
    <row r="27" spans="2:7" x14ac:dyDescent="0.3">
      <c r="B27" s="65"/>
    </row>
  </sheetData>
  <mergeCells count="7">
    <mergeCell ref="B21:G21"/>
    <mergeCell ref="C4:G4"/>
    <mergeCell ref="B6:B8"/>
    <mergeCell ref="C6:C8"/>
    <mergeCell ref="D6:G6"/>
    <mergeCell ref="D7:E7"/>
    <mergeCell ref="F7:G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269A-2F2F-4127-9D5C-93C48DC08EE7}">
  <dimension ref="A1:G25"/>
  <sheetViews>
    <sheetView topLeftCell="A10" workbookViewId="0">
      <selection activeCell="B25" sqref="B25"/>
    </sheetView>
  </sheetViews>
  <sheetFormatPr baseColWidth="10" defaultRowHeight="14.4" x14ac:dyDescent="0.3"/>
  <cols>
    <col min="2" max="2" width="46.109375" customWidth="1"/>
    <col min="3" max="3" width="16" customWidth="1"/>
    <col min="4" max="4" width="11.33203125" customWidth="1"/>
  </cols>
  <sheetData>
    <row r="1" spans="1:7" ht="15.6" x14ac:dyDescent="0.3">
      <c r="B1" s="40" t="s">
        <v>30</v>
      </c>
      <c r="C1" s="40"/>
      <c r="D1" s="39"/>
      <c r="E1" s="41"/>
    </row>
    <row r="2" spans="1:7" x14ac:dyDescent="0.3">
      <c r="E2" s="42" t="s">
        <v>17</v>
      </c>
      <c r="F2" s="43">
        <f>+[1]!FechaFinInforme[Fecha fin informe]</f>
        <v>46112</v>
      </c>
    </row>
    <row r="3" spans="1:7" ht="15.6" x14ac:dyDescent="0.3">
      <c r="B3" s="44" t="s">
        <v>18</v>
      </c>
      <c r="C3" s="79" t="s">
        <v>31</v>
      </c>
      <c r="D3" s="80"/>
      <c r="E3" s="80"/>
      <c r="F3" s="80"/>
      <c r="G3" s="80"/>
    </row>
    <row r="4" spans="1:7" ht="15" thickBot="1" x14ac:dyDescent="0.35"/>
    <row r="5" spans="1:7" x14ac:dyDescent="0.3">
      <c r="B5" s="95" t="s">
        <v>32</v>
      </c>
      <c r="C5" s="84" t="s">
        <v>33</v>
      </c>
      <c r="D5" s="100" t="s">
        <v>34</v>
      </c>
      <c r="E5" s="101"/>
      <c r="F5" s="101"/>
      <c r="G5" s="102"/>
    </row>
    <row r="6" spans="1:7" ht="32.25" customHeight="1" x14ac:dyDescent="0.3">
      <c r="B6" s="96"/>
      <c r="C6" s="98"/>
      <c r="D6" s="103" t="s">
        <v>35</v>
      </c>
      <c r="E6" s="104"/>
      <c r="F6" s="103" t="s">
        <v>36</v>
      </c>
      <c r="G6" s="105"/>
    </row>
    <row r="7" spans="1:7" ht="28.2" thickBot="1" x14ac:dyDescent="0.35">
      <c r="B7" s="97"/>
      <c r="C7" s="99"/>
      <c r="D7" s="69" t="s">
        <v>37</v>
      </c>
      <c r="E7" s="45" t="s">
        <v>25</v>
      </c>
      <c r="F7" s="69" t="s">
        <v>37</v>
      </c>
      <c r="G7" s="46" t="s">
        <v>25</v>
      </c>
    </row>
    <row r="8" spans="1:7" x14ac:dyDescent="0.3">
      <c r="B8" s="47" t="s">
        <v>26</v>
      </c>
      <c r="C8" s="48">
        <f>IFERROR(+GETPIVOTDATA("Suma de Ratio para trimestral",[1]Resumen!$C$111,"Es Inmovilizado","No","Pte. Pago finalizar trimestre","Sí"),0)</f>
        <v>14.886259865001454</v>
      </c>
      <c r="D8" s="49">
        <f>IFERROR(+GETPIVOTDATA("Cuenta de Nº Documento Factura",[1]Resumen!$C$111,"Es Inmovilizado","No","Pte. Pago finalizar trimestre","Sí","Recálculo en plazo/fuera de plazo","Realizado en plazo"),0)</f>
        <v>336</v>
      </c>
      <c r="E8" s="50">
        <f>IFERROR(+GETPIVOTDATA("Suma de Importe Pagado",[1]Resumen!$C$111,"Es Inmovilizado","No","Pte. Pago finalizar trimestre","Sí","Recálculo en plazo/fuera de plazo","Realizado en plazo")+[1]Resumen!D53,0)</f>
        <v>2404677.4099999988</v>
      </c>
      <c r="F8" s="49">
        <f>IFERROR(+GETPIVOTDATA("Cuenta de Nº Documento Factura",[1]Resumen!$C$111,"Es Inmovilizado","No","Pte. Pago finalizar trimestre","Sí","Recálculo en plazo/fuera de plazo","Realizado fuera de plazo"),0)</f>
        <v>24</v>
      </c>
      <c r="G8" s="52">
        <f>IFERROR(+GETPIVOTDATA("Suma de Importe Pagado",[1]Resumen!$C$111,"Es Inmovilizado","No","Pte. Pago finalizar trimestre","Sí","Recálculo en plazo/fuera de plazo","Realizado fuera de plazo"),0)</f>
        <v>65649.81</v>
      </c>
    </row>
    <row r="9" spans="1:7" x14ac:dyDescent="0.3">
      <c r="B9" s="51" t="s">
        <v>27</v>
      </c>
      <c r="C9" s="70">
        <f>IFERROR(+GETPIVOTDATA("Suma de Ratio para trimestral",[1]Resumen!$C$111,"Es Inmovilizado","Sí","Pte. Pago finalizar trimestre","Sí"),0)</f>
        <v>8.0876280171775363</v>
      </c>
      <c r="D9" s="71">
        <f>IFERROR(+GETPIVOTDATA("Cuenta de Nº Documento Factura",[1]Resumen!$C$111,"Es Inmovilizado","Sí","Pte. Pago finalizar trimestre","Sí","Recálculo en plazo/fuera de plazo","Realizado en plazo"),0)</f>
        <v>6</v>
      </c>
      <c r="E9" s="50">
        <f>IFERROR(+GETPIVOTDATA("Suma de Importe Pagado",[1]Resumen!$C$111,"Es Inmovilizado","Sí","Pte. Pago finalizar trimestre","Sí","Recálculo en plazo/fuera de plazo","Realizado en plazo"),0)</f>
        <v>1637298.83</v>
      </c>
      <c r="F9" s="71">
        <f>IFERROR(+GETPIVOTDATA("Cuenta de Nº Documento Factura",[1]Resumen!$C$111,"Es Inmovilizado","Sí","Pte. Pago finalizar trimestre","Sí","Recálculo en plazo/fuera de plazo","Realizado fuera de plazo"),0)</f>
        <v>0</v>
      </c>
      <c r="G9" s="72">
        <f>IFERROR(+GETPIVOTDATA("Suma de Importe Pagado",[1]Resumen!$C$111,"Es Inmovilizado","Sí","Pte. Pago finalizar trimestre","Sí","Recálculo en plazo/fuera de plazo","Realizado fuera de plazo"),0)</f>
        <v>0</v>
      </c>
    </row>
    <row r="10" spans="1:7" ht="15" thickBot="1" x14ac:dyDescent="0.35">
      <c r="B10" s="53" t="s">
        <v>28</v>
      </c>
      <c r="C10" s="73"/>
      <c r="D10" s="71"/>
      <c r="E10" s="71"/>
      <c r="F10" s="71"/>
      <c r="G10" s="74"/>
    </row>
    <row r="11" spans="1:7" ht="15" thickBot="1" x14ac:dyDescent="0.35">
      <c r="A11" s="58"/>
      <c r="B11" s="59" t="s">
        <v>29</v>
      </c>
      <c r="C11" s="60">
        <f>IF(E11=0,"",((C8*(E8+G8))+(C9*(E9+G9))+(C10*(E10+G10)))/(E11+G11))</f>
        <v>12.176326722464577</v>
      </c>
      <c r="D11" s="61">
        <f>+D9+D8+D10</f>
        <v>342</v>
      </c>
      <c r="E11" s="62">
        <f>+E9+E8+E10</f>
        <v>4041976.2399999988</v>
      </c>
      <c r="F11" s="61">
        <f>+F9+F8+F10</f>
        <v>24</v>
      </c>
      <c r="G11" s="62">
        <f>+G9+G8+G10</f>
        <v>65649.81</v>
      </c>
    </row>
    <row r="12" spans="1:7" x14ac:dyDescent="0.3">
      <c r="E12" s="63"/>
    </row>
    <row r="13" spans="1:7" ht="15.6" x14ac:dyDescent="0.3">
      <c r="E13" s="14"/>
      <c r="G13" s="63"/>
    </row>
    <row r="14" spans="1:7" ht="15.6" x14ac:dyDescent="0.3">
      <c r="E14" s="14"/>
    </row>
    <row r="15" spans="1:7" x14ac:dyDescent="0.3">
      <c r="B15" s="58" t="s">
        <v>38</v>
      </c>
      <c r="E15" s="63"/>
      <c r="G15" s="63"/>
    </row>
    <row r="21" spans="2:7" x14ac:dyDescent="0.3">
      <c r="B21" s="77" t="s">
        <v>39</v>
      </c>
      <c r="C21" s="78"/>
      <c r="D21" s="78"/>
      <c r="E21" s="78"/>
      <c r="F21" s="78"/>
      <c r="G21" s="78"/>
    </row>
    <row r="24" spans="2:7" x14ac:dyDescent="0.3">
      <c r="B24" s="65"/>
      <c r="C24" s="93"/>
      <c r="D24" s="94"/>
      <c r="E24" s="94"/>
    </row>
    <row r="25" spans="2:7" x14ac:dyDescent="0.3">
      <c r="B25" s="65"/>
    </row>
  </sheetData>
  <mergeCells count="8">
    <mergeCell ref="B21:G21"/>
    <mergeCell ref="C24:E24"/>
    <mergeCell ref="C3:G3"/>
    <mergeCell ref="B5:B7"/>
    <mergeCell ref="C5:C7"/>
    <mergeCell ref="D5:G5"/>
    <mergeCell ref="D6:E6"/>
    <mergeCell ref="F6:G6"/>
  </mergeCells>
  <pageMargins left="0.7" right="0.7" top="0.75" bottom="0.75" header="0.3" footer="0.3"/>
  <drawing r:id="rId1"/>
  <legacyDrawing r:id="rId2"/>
  <oleObjects>
    <mc:AlternateContent xmlns:mc="http://schemas.openxmlformats.org/markup-compatibility/2006">
      <mc:Choice Requires="x14">
        <oleObject progId="Equation.3" shapeId="4097" r:id="rId3">
          <objectPr defaultSize="0" autoPict="0" r:id="rId4">
            <anchor moveWithCells="1" sizeWithCells="1">
              <from>
                <xdr:col>1</xdr:col>
                <xdr:colOff>1013460</xdr:colOff>
                <xdr:row>14</xdr:row>
                <xdr:rowOff>0</xdr:rowOff>
              </from>
              <to>
                <xdr:col>6</xdr:col>
                <xdr:colOff>403860</xdr:colOff>
                <xdr:row>14</xdr:row>
                <xdr:rowOff>0</xdr:rowOff>
              </to>
            </anchor>
          </objectPr>
        </oleObject>
      </mc:Choice>
      <mc:Fallback>
        <oleObject progId="Equation.3" shapeId="4097" r:id="rId3"/>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1615-BE3B-47EA-8F68-3A3707171816}">
  <dimension ref="B4:D24"/>
  <sheetViews>
    <sheetView topLeftCell="A13" workbookViewId="0">
      <selection activeCell="A21" sqref="A21:XFD26"/>
    </sheetView>
  </sheetViews>
  <sheetFormatPr baseColWidth="10" defaultRowHeight="14.4" x14ac:dyDescent="0.3"/>
  <cols>
    <col min="2" max="2" width="37.6640625" customWidth="1"/>
    <col min="3" max="4" width="25.88671875" customWidth="1"/>
  </cols>
  <sheetData>
    <row r="4" spans="2:4" ht="15.6" x14ac:dyDescent="0.3">
      <c r="B4" s="39"/>
      <c r="C4" s="39"/>
      <c r="D4" s="39"/>
    </row>
    <row r="5" spans="2:4" ht="15.6" x14ac:dyDescent="0.3">
      <c r="B5" s="39"/>
      <c r="C5" s="39"/>
      <c r="D5" s="39"/>
    </row>
    <row r="6" spans="2:4" ht="15.6" x14ac:dyDescent="0.3">
      <c r="B6" s="40" t="s">
        <v>40</v>
      </c>
      <c r="C6" s="40"/>
      <c r="D6" s="39"/>
    </row>
    <row r="7" spans="2:4" x14ac:dyDescent="0.3">
      <c r="C7" s="75" t="s">
        <v>41</v>
      </c>
      <c r="D7" s="76">
        <f>+[1]!FechaFinInforme[Fecha fin informe]</f>
        <v>46112</v>
      </c>
    </row>
    <row r="8" spans="2:4" ht="15.6" x14ac:dyDescent="0.3">
      <c r="B8" s="44" t="s">
        <v>18</v>
      </c>
      <c r="C8" s="79" t="s">
        <v>31</v>
      </c>
      <c r="D8" s="106"/>
    </row>
    <row r="9" spans="2:4" ht="15" thickBot="1" x14ac:dyDescent="0.35"/>
    <row r="10" spans="2:4" x14ac:dyDescent="0.3">
      <c r="B10" s="81" t="s">
        <v>42</v>
      </c>
      <c r="C10" s="84" t="s">
        <v>24</v>
      </c>
      <c r="D10" s="108" t="s">
        <v>43</v>
      </c>
    </row>
    <row r="11" spans="2:4" x14ac:dyDescent="0.3">
      <c r="B11" s="82"/>
      <c r="C11" s="98"/>
      <c r="D11" s="109"/>
    </row>
    <row r="12" spans="2:4" ht="15" thickBot="1" x14ac:dyDescent="0.35">
      <c r="B12" s="107"/>
      <c r="C12" s="99"/>
      <c r="D12" s="110"/>
    </row>
    <row r="13" spans="2:4" ht="28.8" x14ac:dyDescent="0.3">
      <c r="B13" s="47" t="s">
        <v>26</v>
      </c>
      <c r="C13" s="48">
        <v>0</v>
      </c>
      <c r="D13" s="52">
        <v>0</v>
      </c>
    </row>
    <row r="14" spans="2:4" ht="28.8" x14ac:dyDescent="0.3">
      <c r="B14" s="51" t="s">
        <v>27</v>
      </c>
      <c r="C14" s="48"/>
      <c r="D14" s="52"/>
    </row>
    <row r="15" spans="2:4" ht="15" thickBot="1" x14ac:dyDescent="0.35">
      <c r="B15" s="53" t="s">
        <v>28</v>
      </c>
      <c r="C15" s="54"/>
      <c r="D15" s="57"/>
    </row>
    <row r="16" spans="2:4" ht="15" thickBot="1" x14ac:dyDescent="0.35">
      <c r="B16" s="59" t="s">
        <v>29</v>
      </c>
      <c r="C16" s="60">
        <f>C13+C14+C15</f>
        <v>0</v>
      </c>
      <c r="D16" s="60">
        <f>D13+D14+D15</f>
        <v>0</v>
      </c>
    </row>
    <row r="23" spans="2:2" x14ac:dyDescent="0.3">
      <c r="B23" s="65"/>
    </row>
    <row r="24" spans="2:2" x14ac:dyDescent="0.3">
      <c r="B24" s="65"/>
    </row>
  </sheetData>
  <mergeCells count="4">
    <mergeCell ref="C8:D8"/>
    <mergeCell ref="B10:B12"/>
    <mergeCell ref="C10:C12"/>
    <mergeCell ref="D10:D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vt:lpstr>
      <vt:lpstr>Febrero</vt:lpstr>
      <vt:lpstr>Marzo</vt:lpstr>
      <vt:lpstr>Pagos</vt:lpstr>
      <vt:lpstr>Pagos Pendientes</vt:lpstr>
      <vt:lpstr>Intereses demora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Arancha Hornero</dc:creator>
  <cp:lastModifiedBy>Tania Paloma Muñoz Sanchez</cp:lastModifiedBy>
  <dcterms:created xsi:type="dcterms:W3CDTF">2026-04-15T10:02:39Z</dcterms:created>
  <dcterms:modified xsi:type="dcterms:W3CDTF">2026-06-23T12:09:03Z</dcterms:modified>
</cp:coreProperties>
</file>